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nfilesv\10202000環境課\01環境政策係\4145-30 地球温暖化関係\ゼロカーボンシティ普及啓発事業\CO2家計簿\"/>
    </mc:Choice>
  </mc:AlternateContent>
  <xr:revisionPtr revIDLastSave="0" documentId="13_ncr:1_{681F3C81-C05E-43D5-9B82-6D27F3C1F7CB}" xr6:coauthVersionLast="36" xr6:coauthVersionMax="36" xr10:uidLastSave="{00000000-0000-0000-0000-000000000000}"/>
  <bookViews>
    <workbookView xWindow="0" yWindow="0" windowWidth="13890" windowHeight="6555" xr2:uid="{26F5F03F-7C5B-455F-8CDD-711C92B48DC0}"/>
  </bookViews>
  <sheets>
    <sheet name="入力表" sheetId="1" r:id="rId1"/>
    <sheet name="年間のＣＯ２排出量" sheetId="3" r:id="rId2"/>
    <sheet name="（参考）エネルギー種別ごとの排出量" sheetId="5" r:id="rId3"/>
    <sheet name="集計用" sheetId="6" state="hidden" r:id="rId4"/>
    <sheet name="グラフ用" sheetId="7" state="hidden" r:id="rId5"/>
    <sheet name="リスト" sheetId="2" state="hidden" r:id="rId6"/>
    <sheet name="排出係数" sheetId="4" state="hidden" r:id="rId7"/>
  </sheets>
  <definedNames>
    <definedName name="_xlnm._FilterDatabase" localSheetId="0" hidden="1">入力表!$A$11:$I$108</definedName>
    <definedName name="_xlnm.Print_Area" localSheetId="2">'（参考）エネルギー種別ごとの排出量'!$A$1:$K$65</definedName>
    <definedName name="_xlnm.Print_Area" localSheetId="0">入力表!$A$1:$I$108</definedName>
    <definedName name="_xlnm.Print_Area" localSheetId="1">年間のＣＯ２排出量!$A$1:$K$79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7" l="1"/>
  <c r="D39" i="7" s="1"/>
  <c r="B27" i="7"/>
  <c r="D27" i="7" s="1"/>
  <c r="E99" i="6"/>
  <c r="F99" i="6"/>
  <c r="G99" i="6"/>
  <c r="H99" i="6"/>
  <c r="I99" i="6"/>
  <c r="J99" i="6"/>
  <c r="K99" i="6"/>
  <c r="E100" i="6"/>
  <c r="F100" i="6"/>
  <c r="G100" i="6"/>
  <c r="H100" i="6"/>
  <c r="I100" i="6"/>
  <c r="J100" i="6"/>
  <c r="K100" i="6"/>
  <c r="E84" i="6"/>
  <c r="F84" i="6"/>
  <c r="G84" i="6"/>
  <c r="H84" i="6"/>
  <c r="I84" i="6"/>
  <c r="J84" i="6"/>
  <c r="K84" i="6"/>
  <c r="E85" i="6"/>
  <c r="F85" i="6"/>
  <c r="G85" i="6"/>
  <c r="H85" i="6"/>
  <c r="I85" i="6"/>
  <c r="J85" i="6"/>
  <c r="K85" i="6"/>
  <c r="E86" i="6"/>
  <c r="F86" i="6"/>
  <c r="G86" i="6"/>
  <c r="H86" i="6"/>
  <c r="I86" i="6"/>
  <c r="J86" i="6"/>
  <c r="K86" i="6"/>
  <c r="E87" i="6"/>
  <c r="F87" i="6"/>
  <c r="G87" i="6"/>
  <c r="H87" i="6"/>
  <c r="I87" i="6"/>
  <c r="J87" i="6"/>
  <c r="K87" i="6"/>
  <c r="E88" i="6"/>
  <c r="F88" i="6"/>
  <c r="G88" i="6"/>
  <c r="H88" i="6"/>
  <c r="I88" i="6"/>
  <c r="J88" i="6"/>
  <c r="K88" i="6"/>
  <c r="E89" i="6"/>
  <c r="F89" i="6"/>
  <c r="G89" i="6"/>
  <c r="H89" i="6"/>
  <c r="I89" i="6"/>
  <c r="J89" i="6"/>
  <c r="K89" i="6"/>
  <c r="E90" i="6"/>
  <c r="F90" i="6"/>
  <c r="G90" i="6"/>
  <c r="H90" i="6"/>
  <c r="I90" i="6"/>
  <c r="J90" i="6"/>
  <c r="K90" i="6"/>
  <c r="E91" i="6"/>
  <c r="F91" i="6"/>
  <c r="G91" i="6"/>
  <c r="H91" i="6"/>
  <c r="I91" i="6"/>
  <c r="J91" i="6"/>
  <c r="K91" i="6"/>
  <c r="E92" i="6"/>
  <c r="F92" i="6"/>
  <c r="G92" i="6"/>
  <c r="H92" i="6"/>
  <c r="I92" i="6"/>
  <c r="J92" i="6"/>
  <c r="K92" i="6"/>
  <c r="E93" i="6"/>
  <c r="F93" i="6"/>
  <c r="G93" i="6"/>
  <c r="H93" i="6"/>
  <c r="I93" i="6"/>
  <c r="J93" i="6"/>
  <c r="K93" i="6"/>
  <c r="E94" i="6"/>
  <c r="F94" i="6"/>
  <c r="G94" i="6"/>
  <c r="H94" i="6"/>
  <c r="I94" i="6"/>
  <c r="J94" i="6"/>
  <c r="K94" i="6"/>
  <c r="E95" i="6"/>
  <c r="F95" i="6"/>
  <c r="G95" i="6"/>
  <c r="H95" i="6"/>
  <c r="I95" i="6"/>
  <c r="J95" i="6"/>
  <c r="K95" i="6"/>
  <c r="E96" i="6"/>
  <c r="F96" i="6"/>
  <c r="G96" i="6"/>
  <c r="H96" i="6"/>
  <c r="I96" i="6"/>
  <c r="J96" i="6"/>
  <c r="K96" i="6"/>
  <c r="E97" i="6"/>
  <c r="F97" i="6"/>
  <c r="G97" i="6"/>
  <c r="H97" i="6"/>
  <c r="I97" i="6"/>
  <c r="J97" i="6"/>
  <c r="K97" i="6"/>
  <c r="E98" i="6"/>
  <c r="F98" i="6"/>
  <c r="G98" i="6"/>
  <c r="H98" i="6"/>
  <c r="I98" i="6"/>
  <c r="J98" i="6"/>
  <c r="K98" i="6"/>
  <c r="E6" i="6"/>
  <c r="F6" i="6"/>
  <c r="G6" i="6"/>
  <c r="H6" i="6"/>
  <c r="I6" i="6"/>
  <c r="J6" i="6"/>
  <c r="K6" i="6"/>
  <c r="E7" i="6"/>
  <c r="F7" i="6"/>
  <c r="G7" i="6"/>
  <c r="H7" i="6"/>
  <c r="I7" i="6"/>
  <c r="J7" i="6"/>
  <c r="K7" i="6"/>
  <c r="E8" i="6"/>
  <c r="F8" i="6"/>
  <c r="G8" i="6"/>
  <c r="H8" i="6"/>
  <c r="I8" i="6"/>
  <c r="J8" i="6"/>
  <c r="K8" i="6"/>
  <c r="E9" i="6"/>
  <c r="F9" i="6"/>
  <c r="G9" i="6"/>
  <c r="H9" i="6"/>
  <c r="I9" i="6"/>
  <c r="J9" i="6"/>
  <c r="K9" i="6"/>
  <c r="E10" i="6"/>
  <c r="F10" i="6"/>
  <c r="G10" i="6"/>
  <c r="H10" i="6"/>
  <c r="I10" i="6"/>
  <c r="J10" i="6"/>
  <c r="K10" i="6"/>
  <c r="E11" i="6"/>
  <c r="F11" i="6"/>
  <c r="G11" i="6"/>
  <c r="H11" i="6"/>
  <c r="I11" i="6"/>
  <c r="J11" i="6"/>
  <c r="K11" i="6"/>
  <c r="E12" i="6"/>
  <c r="F12" i="6"/>
  <c r="G12" i="6"/>
  <c r="H12" i="6"/>
  <c r="I12" i="6"/>
  <c r="J12" i="6"/>
  <c r="K12" i="6"/>
  <c r="E13" i="6"/>
  <c r="F13" i="6"/>
  <c r="G13" i="6"/>
  <c r="H13" i="6"/>
  <c r="I13" i="6"/>
  <c r="J13" i="6"/>
  <c r="K13" i="6"/>
  <c r="E14" i="6"/>
  <c r="F14" i="6"/>
  <c r="G14" i="6"/>
  <c r="H14" i="6"/>
  <c r="I14" i="6"/>
  <c r="J14" i="6"/>
  <c r="K14" i="6"/>
  <c r="E15" i="6"/>
  <c r="F15" i="6"/>
  <c r="G15" i="6"/>
  <c r="H15" i="6"/>
  <c r="I15" i="6"/>
  <c r="J15" i="6"/>
  <c r="K15" i="6"/>
  <c r="E16" i="6"/>
  <c r="F16" i="6"/>
  <c r="G16" i="6"/>
  <c r="H16" i="6"/>
  <c r="I16" i="6"/>
  <c r="J16" i="6"/>
  <c r="K16" i="6"/>
  <c r="E17" i="6"/>
  <c r="F17" i="6"/>
  <c r="G17" i="6"/>
  <c r="H17" i="6"/>
  <c r="I17" i="6"/>
  <c r="J17" i="6"/>
  <c r="K17" i="6"/>
  <c r="E18" i="6"/>
  <c r="F18" i="6"/>
  <c r="G18" i="6"/>
  <c r="H18" i="6"/>
  <c r="I18" i="6"/>
  <c r="J18" i="6"/>
  <c r="K18" i="6"/>
  <c r="E19" i="6"/>
  <c r="F19" i="6"/>
  <c r="G19" i="6"/>
  <c r="H19" i="6"/>
  <c r="I19" i="6"/>
  <c r="J19" i="6"/>
  <c r="K19" i="6"/>
  <c r="E20" i="6"/>
  <c r="F20" i="6"/>
  <c r="G20" i="6"/>
  <c r="H20" i="6"/>
  <c r="I20" i="6"/>
  <c r="J20" i="6"/>
  <c r="K20" i="6"/>
  <c r="E21" i="6"/>
  <c r="F21" i="6"/>
  <c r="G21" i="6"/>
  <c r="H21" i="6"/>
  <c r="I21" i="6"/>
  <c r="J21" i="6"/>
  <c r="K21" i="6"/>
  <c r="E22" i="6"/>
  <c r="F22" i="6"/>
  <c r="G22" i="6"/>
  <c r="H22" i="6"/>
  <c r="I22" i="6"/>
  <c r="J22" i="6"/>
  <c r="K22" i="6"/>
  <c r="E23" i="6"/>
  <c r="F23" i="6"/>
  <c r="G23" i="6"/>
  <c r="H23" i="6"/>
  <c r="I23" i="6"/>
  <c r="J23" i="6"/>
  <c r="K23" i="6"/>
  <c r="E24" i="6"/>
  <c r="F24" i="6"/>
  <c r="G24" i="6"/>
  <c r="H24" i="6"/>
  <c r="I24" i="6"/>
  <c r="J24" i="6"/>
  <c r="K24" i="6"/>
  <c r="E25" i="6"/>
  <c r="F25" i="6"/>
  <c r="G25" i="6"/>
  <c r="H25" i="6"/>
  <c r="I25" i="6"/>
  <c r="J25" i="6"/>
  <c r="K25" i="6"/>
  <c r="E26" i="6"/>
  <c r="F26" i="6"/>
  <c r="G26" i="6"/>
  <c r="H26" i="6"/>
  <c r="I26" i="6"/>
  <c r="J26" i="6"/>
  <c r="K26" i="6"/>
  <c r="E27" i="6"/>
  <c r="F27" i="6"/>
  <c r="G27" i="6"/>
  <c r="H27" i="6"/>
  <c r="I27" i="6"/>
  <c r="J27" i="6"/>
  <c r="K27" i="6"/>
  <c r="E28" i="6"/>
  <c r="F28" i="6"/>
  <c r="G28" i="6"/>
  <c r="H28" i="6"/>
  <c r="I28" i="6"/>
  <c r="J28" i="6"/>
  <c r="K28" i="6"/>
  <c r="E29" i="6"/>
  <c r="F29" i="6"/>
  <c r="G29" i="6"/>
  <c r="H29" i="6"/>
  <c r="I29" i="6"/>
  <c r="J29" i="6"/>
  <c r="K29" i="6"/>
  <c r="E30" i="6"/>
  <c r="F30" i="6"/>
  <c r="G30" i="6"/>
  <c r="H30" i="6"/>
  <c r="I30" i="6"/>
  <c r="J30" i="6"/>
  <c r="K30" i="6"/>
  <c r="E31" i="6"/>
  <c r="F31" i="6"/>
  <c r="G31" i="6"/>
  <c r="H31" i="6"/>
  <c r="I31" i="6"/>
  <c r="J31" i="6"/>
  <c r="K31" i="6"/>
  <c r="E32" i="6"/>
  <c r="F32" i="6"/>
  <c r="G32" i="6"/>
  <c r="H32" i="6"/>
  <c r="I32" i="6"/>
  <c r="J32" i="6"/>
  <c r="K32" i="6"/>
  <c r="E33" i="6"/>
  <c r="F33" i="6"/>
  <c r="G33" i="6"/>
  <c r="H33" i="6"/>
  <c r="I33" i="6"/>
  <c r="J33" i="6"/>
  <c r="K33" i="6"/>
  <c r="E34" i="6"/>
  <c r="F34" i="6"/>
  <c r="G34" i="6"/>
  <c r="H34" i="6"/>
  <c r="I34" i="6"/>
  <c r="J34" i="6"/>
  <c r="K34" i="6"/>
  <c r="E35" i="6"/>
  <c r="F35" i="6"/>
  <c r="G35" i="6"/>
  <c r="H35" i="6"/>
  <c r="I35" i="6"/>
  <c r="J35" i="6"/>
  <c r="K35" i="6"/>
  <c r="E36" i="6"/>
  <c r="F36" i="6"/>
  <c r="G36" i="6"/>
  <c r="H36" i="6"/>
  <c r="I36" i="6"/>
  <c r="J36" i="6"/>
  <c r="K36" i="6"/>
  <c r="E37" i="6"/>
  <c r="F37" i="6"/>
  <c r="G37" i="6"/>
  <c r="H37" i="6"/>
  <c r="I37" i="6"/>
  <c r="J37" i="6"/>
  <c r="K37" i="6"/>
  <c r="E38" i="6"/>
  <c r="F38" i="6"/>
  <c r="G38" i="6"/>
  <c r="H38" i="6"/>
  <c r="I38" i="6"/>
  <c r="J38" i="6"/>
  <c r="K38" i="6"/>
  <c r="E39" i="6"/>
  <c r="F39" i="6"/>
  <c r="G39" i="6"/>
  <c r="H39" i="6"/>
  <c r="I39" i="6"/>
  <c r="J39" i="6"/>
  <c r="K39" i="6"/>
  <c r="E40" i="6"/>
  <c r="F40" i="6"/>
  <c r="G40" i="6"/>
  <c r="H40" i="6"/>
  <c r="I40" i="6"/>
  <c r="J40" i="6"/>
  <c r="K40" i="6"/>
  <c r="E41" i="6"/>
  <c r="F41" i="6"/>
  <c r="G41" i="6"/>
  <c r="H41" i="6"/>
  <c r="I41" i="6"/>
  <c r="J41" i="6"/>
  <c r="K41" i="6"/>
  <c r="E42" i="6"/>
  <c r="F42" i="6"/>
  <c r="G42" i="6"/>
  <c r="H42" i="6"/>
  <c r="I42" i="6"/>
  <c r="J42" i="6"/>
  <c r="K42" i="6"/>
  <c r="E43" i="6"/>
  <c r="F43" i="6"/>
  <c r="G43" i="6"/>
  <c r="H43" i="6"/>
  <c r="I43" i="6"/>
  <c r="J43" i="6"/>
  <c r="K43" i="6"/>
  <c r="E44" i="6"/>
  <c r="F44" i="6"/>
  <c r="G44" i="6"/>
  <c r="H44" i="6"/>
  <c r="I44" i="6"/>
  <c r="J44" i="6"/>
  <c r="K44" i="6"/>
  <c r="E45" i="6"/>
  <c r="F45" i="6"/>
  <c r="G45" i="6"/>
  <c r="H45" i="6"/>
  <c r="I45" i="6"/>
  <c r="J45" i="6"/>
  <c r="K45" i="6"/>
  <c r="E46" i="6"/>
  <c r="F46" i="6"/>
  <c r="G46" i="6"/>
  <c r="H46" i="6"/>
  <c r="I46" i="6"/>
  <c r="J46" i="6"/>
  <c r="K46" i="6"/>
  <c r="E47" i="6"/>
  <c r="F47" i="6"/>
  <c r="G47" i="6"/>
  <c r="H47" i="6"/>
  <c r="I47" i="6"/>
  <c r="J47" i="6"/>
  <c r="K47" i="6"/>
  <c r="E48" i="6"/>
  <c r="F48" i="6"/>
  <c r="G48" i="6"/>
  <c r="H48" i="6"/>
  <c r="I48" i="6"/>
  <c r="J48" i="6"/>
  <c r="K48" i="6"/>
  <c r="E49" i="6"/>
  <c r="F49" i="6"/>
  <c r="G49" i="6"/>
  <c r="H49" i="6"/>
  <c r="I49" i="6"/>
  <c r="J49" i="6"/>
  <c r="K49" i="6"/>
  <c r="E50" i="6"/>
  <c r="F50" i="6"/>
  <c r="G50" i="6"/>
  <c r="H50" i="6"/>
  <c r="I50" i="6"/>
  <c r="J50" i="6"/>
  <c r="K50" i="6"/>
  <c r="E51" i="6"/>
  <c r="F51" i="6"/>
  <c r="G51" i="6"/>
  <c r="H51" i="6"/>
  <c r="I51" i="6"/>
  <c r="J51" i="6"/>
  <c r="K51" i="6"/>
  <c r="E52" i="6"/>
  <c r="F52" i="6"/>
  <c r="G52" i="6"/>
  <c r="H52" i="6"/>
  <c r="I52" i="6"/>
  <c r="J52" i="6"/>
  <c r="K52" i="6"/>
  <c r="E53" i="6"/>
  <c r="F53" i="6"/>
  <c r="G53" i="6"/>
  <c r="H53" i="6"/>
  <c r="I53" i="6"/>
  <c r="J53" i="6"/>
  <c r="K53" i="6"/>
  <c r="E54" i="6"/>
  <c r="F54" i="6"/>
  <c r="G54" i="6"/>
  <c r="H54" i="6"/>
  <c r="I54" i="6"/>
  <c r="J54" i="6"/>
  <c r="K54" i="6"/>
  <c r="E55" i="6"/>
  <c r="F55" i="6"/>
  <c r="G55" i="6"/>
  <c r="H55" i="6"/>
  <c r="I55" i="6"/>
  <c r="J55" i="6"/>
  <c r="K55" i="6"/>
  <c r="E56" i="6"/>
  <c r="F56" i="6"/>
  <c r="G56" i="6"/>
  <c r="H56" i="6"/>
  <c r="I56" i="6"/>
  <c r="J56" i="6"/>
  <c r="K56" i="6"/>
  <c r="E57" i="6"/>
  <c r="F57" i="6"/>
  <c r="G57" i="6"/>
  <c r="H57" i="6"/>
  <c r="I57" i="6"/>
  <c r="J57" i="6"/>
  <c r="K57" i="6"/>
  <c r="E58" i="6"/>
  <c r="F58" i="6"/>
  <c r="G58" i="6"/>
  <c r="H58" i="6"/>
  <c r="I58" i="6"/>
  <c r="J58" i="6"/>
  <c r="K58" i="6"/>
  <c r="E59" i="6"/>
  <c r="F59" i="6"/>
  <c r="G59" i="6"/>
  <c r="H59" i="6"/>
  <c r="I59" i="6"/>
  <c r="J59" i="6"/>
  <c r="K59" i="6"/>
  <c r="E60" i="6"/>
  <c r="F60" i="6"/>
  <c r="G60" i="6"/>
  <c r="H60" i="6"/>
  <c r="I60" i="6"/>
  <c r="J60" i="6"/>
  <c r="K60" i="6"/>
  <c r="E61" i="6"/>
  <c r="F61" i="6"/>
  <c r="G61" i="6"/>
  <c r="H61" i="6"/>
  <c r="I61" i="6"/>
  <c r="J61" i="6"/>
  <c r="K61" i="6"/>
  <c r="E62" i="6"/>
  <c r="F62" i="6"/>
  <c r="G62" i="6"/>
  <c r="H62" i="6"/>
  <c r="I62" i="6"/>
  <c r="J62" i="6"/>
  <c r="K62" i="6"/>
  <c r="E63" i="6"/>
  <c r="F63" i="6"/>
  <c r="G63" i="6"/>
  <c r="H63" i="6"/>
  <c r="I63" i="6"/>
  <c r="J63" i="6"/>
  <c r="K63" i="6"/>
  <c r="E64" i="6"/>
  <c r="F64" i="6"/>
  <c r="G64" i="6"/>
  <c r="H64" i="6"/>
  <c r="I64" i="6"/>
  <c r="J64" i="6"/>
  <c r="K64" i="6"/>
  <c r="E65" i="6"/>
  <c r="F65" i="6"/>
  <c r="G65" i="6"/>
  <c r="H65" i="6"/>
  <c r="I65" i="6"/>
  <c r="J65" i="6"/>
  <c r="K65" i="6"/>
  <c r="E66" i="6"/>
  <c r="F66" i="6"/>
  <c r="G66" i="6"/>
  <c r="H66" i="6"/>
  <c r="I66" i="6"/>
  <c r="J66" i="6"/>
  <c r="K66" i="6"/>
  <c r="E67" i="6"/>
  <c r="F67" i="6"/>
  <c r="G67" i="6"/>
  <c r="H67" i="6"/>
  <c r="I67" i="6"/>
  <c r="J67" i="6"/>
  <c r="K67" i="6"/>
  <c r="E68" i="6"/>
  <c r="F68" i="6"/>
  <c r="G68" i="6"/>
  <c r="H68" i="6"/>
  <c r="I68" i="6"/>
  <c r="J68" i="6"/>
  <c r="K68" i="6"/>
  <c r="E69" i="6"/>
  <c r="F69" i="6"/>
  <c r="G69" i="6"/>
  <c r="H69" i="6"/>
  <c r="I69" i="6"/>
  <c r="J69" i="6"/>
  <c r="K69" i="6"/>
  <c r="E70" i="6"/>
  <c r="F70" i="6"/>
  <c r="G70" i="6"/>
  <c r="H70" i="6"/>
  <c r="I70" i="6"/>
  <c r="J70" i="6"/>
  <c r="K70" i="6"/>
  <c r="E71" i="6"/>
  <c r="F71" i="6"/>
  <c r="G71" i="6"/>
  <c r="H71" i="6"/>
  <c r="I71" i="6"/>
  <c r="J71" i="6"/>
  <c r="K71" i="6"/>
  <c r="E72" i="6"/>
  <c r="F72" i="6"/>
  <c r="G72" i="6"/>
  <c r="H72" i="6"/>
  <c r="I72" i="6"/>
  <c r="J72" i="6"/>
  <c r="K72" i="6"/>
  <c r="E73" i="6"/>
  <c r="F73" i="6"/>
  <c r="G73" i="6"/>
  <c r="H73" i="6"/>
  <c r="I73" i="6"/>
  <c r="J73" i="6"/>
  <c r="K73" i="6"/>
  <c r="E74" i="6"/>
  <c r="F74" i="6"/>
  <c r="G74" i="6"/>
  <c r="H74" i="6"/>
  <c r="I74" i="6"/>
  <c r="J74" i="6"/>
  <c r="K74" i="6"/>
  <c r="E75" i="6"/>
  <c r="F75" i="6"/>
  <c r="G75" i="6"/>
  <c r="H75" i="6"/>
  <c r="I75" i="6"/>
  <c r="J75" i="6"/>
  <c r="K75" i="6"/>
  <c r="E76" i="6"/>
  <c r="F76" i="6"/>
  <c r="G76" i="6"/>
  <c r="H76" i="6"/>
  <c r="I76" i="6"/>
  <c r="J76" i="6"/>
  <c r="K76" i="6"/>
  <c r="E77" i="6"/>
  <c r="F77" i="6"/>
  <c r="G77" i="6"/>
  <c r="H77" i="6"/>
  <c r="I77" i="6"/>
  <c r="J77" i="6"/>
  <c r="K77" i="6"/>
  <c r="E78" i="6"/>
  <c r="F78" i="6"/>
  <c r="G78" i="6"/>
  <c r="H78" i="6"/>
  <c r="I78" i="6"/>
  <c r="J78" i="6"/>
  <c r="K78" i="6"/>
  <c r="E79" i="6"/>
  <c r="F79" i="6"/>
  <c r="G79" i="6"/>
  <c r="H79" i="6"/>
  <c r="I79" i="6"/>
  <c r="J79" i="6"/>
  <c r="K79" i="6"/>
  <c r="E80" i="6"/>
  <c r="F80" i="6"/>
  <c r="G80" i="6"/>
  <c r="H80" i="6"/>
  <c r="I80" i="6"/>
  <c r="J80" i="6"/>
  <c r="K80" i="6"/>
  <c r="E81" i="6"/>
  <c r="F81" i="6"/>
  <c r="G81" i="6"/>
  <c r="H81" i="6"/>
  <c r="I81" i="6"/>
  <c r="J81" i="6"/>
  <c r="K81" i="6"/>
  <c r="E82" i="6"/>
  <c r="F82" i="6"/>
  <c r="G82" i="6"/>
  <c r="H82" i="6"/>
  <c r="I82" i="6"/>
  <c r="J82" i="6"/>
  <c r="K82" i="6"/>
  <c r="E83" i="6"/>
  <c r="F83" i="6"/>
  <c r="G83" i="6"/>
  <c r="H83" i="6"/>
  <c r="I83" i="6"/>
  <c r="J83" i="6"/>
  <c r="K83" i="6"/>
  <c r="E5" i="6"/>
  <c r="F5" i="6"/>
  <c r="G5" i="6"/>
  <c r="H5" i="6"/>
  <c r="I5" i="6"/>
  <c r="J5" i="6"/>
  <c r="K5" i="6"/>
  <c r="B2" i="5" l="1"/>
  <c r="B2" i="3"/>
  <c r="F39" i="5" l="1"/>
  <c r="C43" i="3" l="1"/>
  <c r="A12" i="1"/>
  <c r="D6" i="4"/>
  <c r="D7" i="4" s="1"/>
  <c r="D8" i="4" s="1"/>
  <c r="D9" i="4" s="1"/>
  <c r="D10" i="4" s="1"/>
  <c r="D11" i="4" s="1"/>
  <c r="E6" i="4"/>
  <c r="E7" i="4" s="1"/>
  <c r="E8" i="4" s="1"/>
  <c r="E9" i="4" s="1"/>
  <c r="E10" i="4" s="1"/>
  <c r="E11" i="4" s="1"/>
  <c r="F6" i="4"/>
  <c r="F7" i="4" s="1"/>
  <c r="F8" i="4" s="1"/>
  <c r="F9" i="4" s="1"/>
  <c r="F10" i="4" s="1"/>
  <c r="F11" i="4" s="1"/>
  <c r="C7" i="4"/>
  <c r="C8" i="4"/>
  <c r="C9" i="4"/>
  <c r="C10" i="4"/>
  <c r="C11" i="4"/>
  <c r="C6" i="4"/>
  <c r="D5" i="4"/>
  <c r="E5" i="4"/>
  <c r="F5" i="4"/>
  <c r="G5" i="4"/>
  <c r="G6" i="4" s="1"/>
  <c r="G7" i="4" s="1"/>
  <c r="G8" i="4" s="1"/>
  <c r="G9" i="4" s="1"/>
  <c r="G10" i="4" s="1"/>
  <c r="G11" i="4" s="1"/>
  <c r="H5" i="4"/>
  <c r="H6" i="4" s="1"/>
  <c r="H7" i="4" s="1"/>
  <c r="H8" i="4" s="1"/>
  <c r="H9" i="4" s="1"/>
  <c r="H10" i="4" s="1"/>
  <c r="H11" i="4" s="1"/>
  <c r="C12" i="3"/>
  <c r="B2" i="7" s="1"/>
  <c r="A8" i="7" l="1"/>
  <c r="A29" i="7" s="1"/>
  <c r="A41" i="7" s="1"/>
  <c r="B18" i="7"/>
  <c r="B12" i="1"/>
  <c r="C5" i="6"/>
  <c r="D12" i="3"/>
  <c r="C2" i="7" s="1"/>
  <c r="C6" i="5"/>
  <c r="D43" i="3"/>
  <c r="A13" i="1"/>
  <c r="A9" i="7" l="1"/>
  <c r="A30" i="7" s="1"/>
  <c r="A42" i="7" s="1"/>
  <c r="C18" i="7"/>
  <c r="D6" i="5"/>
  <c r="E12" i="3"/>
  <c r="D2" i="7" s="1"/>
  <c r="A14" i="1"/>
  <c r="C6" i="6"/>
  <c r="D5" i="6"/>
  <c r="B5" i="6" s="1"/>
  <c r="E43" i="3"/>
  <c r="A10" i="7" l="1"/>
  <c r="A31" i="7" s="1"/>
  <c r="A43" i="7" s="1"/>
  <c r="D18" i="7"/>
  <c r="E6" i="5"/>
  <c r="F43" i="3"/>
  <c r="A5" i="6"/>
  <c r="N5" i="6"/>
  <c r="L5" i="6"/>
  <c r="M5" i="6"/>
  <c r="O5" i="6"/>
  <c r="P5" i="6"/>
  <c r="Q5" i="6"/>
  <c r="F12" i="3"/>
  <c r="E2" i="7" s="1"/>
  <c r="A15" i="1"/>
  <c r="C7" i="6"/>
  <c r="B13" i="1"/>
  <c r="B14" i="1"/>
  <c r="G43" i="3" l="1"/>
  <c r="A11" i="7"/>
  <c r="A32" i="7" s="1"/>
  <c r="A44" i="7" s="1"/>
  <c r="E18" i="7"/>
  <c r="B29" i="7"/>
  <c r="B41" i="7"/>
  <c r="F6" i="5"/>
  <c r="G12" i="3"/>
  <c r="F2" i="7" s="1"/>
  <c r="R5" i="6"/>
  <c r="D6" i="6"/>
  <c r="B6" i="6" s="1"/>
  <c r="D7" i="6"/>
  <c r="B7" i="6" s="1"/>
  <c r="A16" i="1"/>
  <c r="C8" i="6"/>
  <c r="B15" i="1"/>
  <c r="A12" i="7" l="1"/>
  <c r="A33" i="7" s="1"/>
  <c r="A45" i="7" s="1"/>
  <c r="F18" i="7"/>
  <c r="H43" i="3"/>
  <c r="B8" i="7"/>
  <c r="G6" i="5"/>
  <c r="A6" i="6"/>
  <c r="L6" i="6"/>
  <c r="O6" i="6"/>
  <c r="Q6" i="6"/>
  <c r="N6" i="6"/>
  <c r="M6" i="6"/>
  <c r="P6" i="6"/>
  <c r="A7" i="6"/>
  <c r="M7" i="6"/>
  <c r="P7" i="6"/>
  <c r="O7" i="6"/>
  <c r="Q7" i="6"/>
  <c r="N7" i="6"/>
  <c r="L7" i="6"/>
  <c r="H12" i="3"/>
  <c r="G2" i="7" s="1"/>
  <c r="D8" i="6"/>
  <c r="B8" i="6" s="1"/>
  <c r="A17" i="1"/>
  <c r="C9" i="6"/>
  <c r="A13" i="7" l="1"/>
  <c r="A34" i="7" s="1"/>
  <c r="A46" i="7" s="1"/>
  <c r="G18" i="7"/>
  <c r="R6" i="6"/>
  <c r="C8" i="7" s="1"/>
  <c r="C41" i="7"/>
  <c r="C29" i="7"/>
  <c r="D41" i="7"/>
  <c r="D29" i="7"/>
  <c r="H6" i="5"/>
  <c r="I43" i="3"/>
  <c r="R7" i="6"/>
  <c r="D8" i="7" s="1"/>
  <c r="I12" i="3"/>
  <c r="A8" i="6"/>
  <c r="O8" i="6"/>
  <c r="Q8" i="6"/>
  <c r="P8" i="6"/>
  <c r="L8" i="6"/>
  <c r="M8" i="6"/>
  <c r="N8" i="6"/>
  <c r="A18" i="1"/>
  <c r="C10" i="6"/>
  <c r="B16" i="1"/>
  <c r="B17" i="1"/>
  <c r="E29" i="7" l="1"/>
  <c r="E41" i="7"/>
  <c r="I6" i="5"/>
  <c r="J43" i="3"/>
  <c r="H2" i="7"/>
  <c r="R8" i="6"/>
  <c r="E8" i="7" s="1"/>
  <c r="J12" i="3"/>
  <c r="I2" i="7" s="1"/>
  <c r="D10" i="6"/>
  <c r="B10" i="6" s="1"/>
  <c r="D9" i="6"/>
  <c r="B9" i="6" s="1"/>
  <c r="A19" i="1"/>
  <c r="C11" i="6"/>
  <c r="B18" i="1"/>
  <c r="A15" i="7" l="1"/>
  <c r="A36" i="7" s="1"/>
  <c r="A48" i="7" s="1"/>
  <c r="I18" i="7"/>
  <c r="A14" i="7"/>
  <c r="A35" i="7" s="1"/>
  <c r="A47" i="7" s="1"/>
  <c r="H18" i="7"/>
  <c r="J6" i="5"/>
  <c r="A9" i="6"/>
  <c r="Q9" i="6"/>
  <c r="M9" i="6"/>
  <c r="P9" i="6"/>
  <c r="N9" i="6"/>
  <c r="O9" i="6"/>
  <c r="L9" i="6"/>
  <c r="A10" i="6"/>
  <c r="N10" i="6"/>
  <c r="M10" i="6"/>
  <c r="L10" i="6"/>
  <c r="P10" i="6"/>
  <c r="Q10" i="6"/>
  <c r="O10" i="6"/>
  <c r="D11" i="6"/>
  <c r="B11" i="6" s="1"/>
  <c r="A20" i="1"/>
  <c r="C12" i="6"/>
  <c r="B19" i="1"/>
  <c r="F41" i="7" l="1"/>
  <c r="G41" i="7"/>
  <c r="G29" i="7"/>
  <c r="F29" i="7"/>
  <c r="R9" i="6"/>
  <c r="F8" i="7" s="1"/>
  <c r="R10" i="6"/>
  <c r="G8" i="7" s="1"/>
  <c r="A11" i="6"/>
  <c r="M11" i="6"/>
  <c r="P11" i="6"/>
  <c r="L11" i="6"/>
  <c r="Q11" i="6"/>
  <c r="N11" i="6"/>
  <c r="O11" i="6"/>
  <c r="A21" i="1"/>
  <c r="C13" i="6"/>
  <c r="D12" i="6"/>
  <c r="B12" i="6" s="1"/>
  <c r="B20" i="1"/>
  <c r="H41" i="7" l="1"/>
  <c r="H29" i="7"/>
  <c r="A12" i="6"/>
  <c r="O12" i="6"/>
  <c r="L12" i="6"/>
  <c r="N12" i="6"/>
  <c r="M12" i="6"/>
  <c r="P12" i="6"/>
  <c r="Q12" i="6"/>
  <c r="R11" i="6"/>
  <c r="H8" i="7" s="1"/>
  <c r="D13" i="6"/>
  <c r="B13" i="6" s="1"/>
  <c r="A22" i="1"/>
  <c r="C14" i="6"/>
  <c r="B21" i="1"/>
  <c r="I41" i="7" l="1"/>
  <c r="A13" i="6"/>
  <c r="Q13" i="6"/>
  <c r="N13" i="6"/>
  <c r="P13" i="6"/>
  <c r="L13" i="6"/>
  <c r="M13" i="6"/>
  <c r="O13" i="6"/>
  <c r="R12" i="6"/>
  <c r="A23" i="1"/>
  <c r="C15" i="6"/>
  <c r="D14" i="6"/>
  <c r="B14" i="6" s="1"/>
  <c r="B22" i="1"/>
  <c r="J41" i="7" l="1"/>
  <c r="R13" i="6"/>
  <c r="A14" i="6"/>
  <c r="M14" i="6"/>
  <c r="O14" i="6"/>
  <c r="Q14" i="6"/>
  <c r="L14" i="6"/>
  <c r="N14" i="6"/>
  <c r="P14" i="6"/>
  <c r="D15" i="6"/>
  <c r="B15" i="6" s="1"/>
  <c r="A24" i="1"/>
  <c r="C16" i="6"/>
  <c r="B23" i="1"/>
  <c r="R14" i="6" l="1"/>
  <c r="A15" i="6"/>
  <c r="L15" i="6"/>
  <c r="N15" i="6"/>
  <c r="M15" i="6"/>
  <c r="O15" i="6"/>
  <c r="Q15" i="6"/>
  <c r="P15" i="6"/>
  <c r="D16" i="6"/>
  <c r="B16" i="6" s="1"/>
  <c r="A25" i="1"/>
  <c r="C17" i="6"/>
  <c r="B24" i="1"/>
  <c r="A16" i="6" l="1"/>
  <c r="N16" i="6"/>
  <c r="O16" i="6"/>
  <c r="M16" i="6"/>
  <c r="Q16" i="6"/>
  <c r="L16" i="6"/>
  <c r="P16" i="6"/>
  <c r="R15" i="6"/>
  <c r="D17" i="6"/>
  <c r="B17" i="6" s="1"/>
  <c r="A26" i="1"/>
  <c r="C18" i="6"/>
  <c r="B25" i="1"/>
  <c r="R16" i="6" l="1"/>
  <c r="A17" i="6"/>
  <c r="P17" i="6"/>
  <c r="Q17" i="6"/>
  <c r="O17" i="6"/>
  <c r="N17" i="6"/>
  <c r="M17" i="6"/>
  <c r="L17" i="6"/>
  <c r="D18" i="6"/>
  <c r="B18" i="6" s="1"/>
  <c r="A27" i="1"/>
  <c r="C19" i="6"/>
  <c r="B26" i="1"/>
  <c r="R17" i="6" l="1"/>
  <c r="A18" i="6"/>
  <c r="P18" i="6"/>
  <c r="O18" i="6"/>
  <c r="Q18" i="6"/>
  <c r="N18" i="6"/>
  <c r="M18" i="6"/>
  <c r="L18" i="6"/>
  <c r="D19" i="6"/>
  <c r="B19" i="6" s="1"/>
  <c r="A28" i="1"/>
  <c r="C20" i="6"/>
  <c r="B27" i="1"/>
  <c r="R18" i="6" l="1"/>
  <c r="A19" i="6"/>
  <c r="P19" i="6"/>
  <c r="L19" i="6"/>
  <c r="O19" i="6"/>
  <c r="N19" i="6"/>
  <c r="Q19" i="6"/>
  <c r="M19" i="6"/>
  <c r="D20" i="6"/>
  <c r="B20" i="6" s="1"/>
  <c r="A29" i="1"/>
  <c r="C21" i="6"/>
  <c r="B28" i="1"/>
  <c r="A20" i="6" l="1"/>
  <c r="N20" i="6"/>
  <c r="M20" i="6"/>
  <c r="Q20" i="6"/>
  <c r="P20" i="6"/>
  <c r="L20" i="6"/>
  <c r="O20" i="6"/>
  <c r="R19" i="6"/>
  <c r="D21" i="6"/>
  <c r="B21" i="6" s="1"/>
  <c r="A30" i="1"/>
  <c r="C22" i="6"/>
  <c r="B29" i="1"/>
  <c r="R20" i="6" l="1"/>
  <c r="A21" i="6"/>
  <c r="P21" i="6"/>
  <c r="N21" i="6"/>
  <c r="Q21" i="6"/>
  <c r="M21" i="6"/>
  <c r="O21" i="6"/>
  <c r="L21" i="6"/>
  <c r="D22" i="6"/>
  <c r="B22" i="6" s="1"/>
  <c r="A31" i="1"/>
  <c r="C23" i="6"/>
  <c r="B30" i="1"/>
  <c r="R21" i="6" l="1"/>
  <c r="A22" i="6"/>
  <c r="Q22" i="6"/>
  <c r="N22" i="6"/>
  <c r="P22" i="6"/>
  <c r="M22" i="6"/>
  <c r="O22" i="6"/>
  <c r="L22" i="6"/>
  <c r="D23" i="6"/>
  <c r="B23" i="6" s="1"/>
  <c r="A32" i="1"/>
  <c r="C24" i="6"/>
  <c r="B31" i="1"/>
  <c r="R22" i="6" l="1"/>
  <c r="A23" i="6"/>
  <c r="Q23" i="6"/>
  <c r="M23" i="6"/>
  <c r="P23" i="6"/>
  <c r="L23" i="6"/>
  <c r="O23" i="6"/>
  <c r="N23" i="6"/>
  <c r="D24" i="6"/>
  <c r="B24" i="6" s="1"/>
  <c r="A33" i="1"/>
  <c r="C25" i="6"/>
  <c r="B32" i="1"/>
  <c r="A24" i="6" l="1"/>
  <c r="M24" i="6"/>
  <c r="Q24" i="6"/>
  <c r="P24" i="6"/>
  <c r="L24" i="6"/>
  <c r="N24" i="6"/>
  <c r="O24" i="6"/>
  <c r="R23" i="6"/>
  <c r="D25" i="6"/>
  <c r="B25" i="6" s="1"/>
  <c r="A34" i="1"/>
  <c r="C26" i="6"/>
  <c r="B33" i="1"/>
  <c r="R24" i="6" l="1"/>
  <c r="A25" i="6"/>
  <c r="O25" i="6"/>
  <c r="N25" i="6"/>
  <c r="P25" i="6"/>
  <c r="L25" i="6"/>
  <c r="Q25" i="6"/>
  <c r="M25" i="6"/>
  <c r="D26" i="6"/>
  <c r="B26" i="6" s="1"/>
  <c r="A35" i="1"/>
  <c r="C27" i="6"/>
  <c r="B34" i="1"/>
  <c r="R25" i="6" l="1"/>
  <c r="A26" i="6"/>
  <c r="Q26" i="6"/>
  <c r="N26" i="6"/>
  <c r="L26" i="6"/>
  <c r="M26" i="6"/>
  <c r="O26" i="6"/>
  <c r="P26" i="6"/>
  <c r="A36" i="1"/>
  <c r="C28" i="6"/>
  <c r="D27" i="6"/>
  <c r="B27" i="6" s="1"/>
  <c r="B35" i="1"/>
  <c r="R26" i="6" l="1"/>
  <c r="A27" i="6"/>
  <c r="N27" i="6"/>
  <c r="Q27" i="6"/>
  <c r="L27" i="6"/>
  <c r="O27" i="6"/>
  <c r="P27" i="6"/>
  <c r="M27" i="6"/>
  <c r="D28" i="6"/>
  <c r="B28" i="6" s="1"/>
  <c r="A37" i="1"/>
  <c r="C29" i="6"/>
  <c r="B36" i="1"/>
  <c r="R27" i="6" l="1"/>
  <c r="A28" i="6"/>
  <c r="M28" i="6"/>
  <c r="Q28" i="6"/>
  <c r="N28" i="6"/>
  <c r="L28" i="6"/>
  <c r="P28" i="6"/>
  <c r="O28" i="6"/>
  <c r="A38" i="1"/>
  <c r="C30" i="6"/>
  <c r="D29" i="6"/>
  <c r="B29" i="6" s="1"/>
  <c r="B37" i="1"/>
  <c r="R28" i="6" l="1"/>
  <c r="A29" i="6"/>
  <c r="O29" i="6"/>
  <c r="P29" i="6"/>
  <c r="L29" i="6"/>
  <c r="N29" i="6"/>
  <c r="Q29" i="6"/>
  <c r="M29" i="6"/>
  <c r="D30" i="6"/>
  <c r="B30" i="6" s="1"/>
  <c r="A39" i="1"/>
  <c r="C31" i="6"/>
  <c r="B38" i="1"/>
  <c r="R29" i="6" l="1"/>
  <c r="A30" i="6"/>
  <c r="P30" i="6"/>
  <c r="M30" i="6"/>
  <c r="O30" i="6"/>
  <c r="L30" i="6"/>
  <c r="N30" i="6"/>
  <c r="Q30" i="6"/>
  <c r="A40" i="1"/>
  <c r="C32" i="6"/>
  <c r="D31" i="6"/>
  <c r="B31" i="6" s="1"/>
  <c r="B39" i="1"/>
  <c r="R30" i="6" l="1"/>
  <c r="A31" i="6"/>
  <c r="P31" i="6"/>
  <c r="M31" i="6"/>
  <c r="O31" i="6"/>
  <c r="Q31" i="6"/>
  <c r="N31" i="6"/>
  <c r="L31" i="6"/>
  <c r="D32" i="6"/>
  <c r="B32" i="6" s="1"/>
  <c r="A41" i="1"/>
  <c r="C33" i="6"/>
  <c r="B40" i="1"/>
  <c r="R31" i="6" l="1"/>
  <c r="A32" i="6"/>
  <c r="L32" i="6"/>
  <c r="P32" i="6"/>
  <c r="O32" i="6"/>
  <c r="M32" i="6"/>
  <c r="N32" i="6"/>
  <c r="Q32" i="6"/>
  <c r="A42" i="1"/>
  <c r="C34" i="6"/>
  <c r="D33" i="6"/>
  <c r="B33" i="6" s="1"/>
  <c r="B41" i="1"/>
  <c r="R32" i="6" l="1"/>
  <c r="A33" i="6"/>
  <c r="N33" i="6"/>
  <c r="M33" i="6"/>
  <c r="L33" i="6"/>
  <c r="P33" i="6"/>
  <c r="Q33" i="6"/>
  <c r="O33" i="6"/>
  <c r="D34" i="6"/>
  <c r="B34" i="6" s="1"/>
  <c r="A43" i="1"/>
  <c r="C35" i="6"/>
  <c r="B42" i="1"/>
  <c r="R33" i="6" l="1"/>
  <c r="A34" i="6"/>
  <c r="P34" i="6"/>
  <c r="N34" i="6"/>
  <c r="Q34" i="6"/>
  <c r="O34" i="6"/>
  <c r="L34" i="6"/>
  <c r="M34" i="6"/>
  <c r="D35" i="6"/>
  <c r="B35" i="6" s="1"/>
  <c r="A44" i="1"/>
  <c r="C36" i="6"/>
  <c r="B43" i="1"/>
  <c r="R34" i="6" l="1"/>
  <c r="A35" i="6"/>
  <c r="N35" i="6"/>
  <c r="M35" i="6"/>
  <c r="Q35" i="6"/>
  <c r="P35" i="6"/>
  <c r="L35" i="6"/>
  <c r="O35" i="6"/>
  <c r="D36" i="6"/>
  <c r="B36" i="6" s="1"/>
  <c r="A45" i="1"/>
  <c r="C37" i="6"/>
  <c r="B44" i="1"/>
  <c r="R35" i="6" l="1"/>
  <c r="A36" i="6"/>
  <c r="L36" i="6"/>
  <c r="N36" i="6"/>
  <c r="Q36" i="6"/>
  <c r="M36" i="6"/>
  <c r="O36" i="6"/>
  <c r="P36" i="6"/>
  <c r="D37" i="6"/>
  <c r="B37" i="6" s="1"/>
  <c r="A46" i="1"/>
  <c r="C38" i="6"/>
  <c r="B45" i="1"/>
  <c r="R36" i="6" l="1"/>
  <c r="A37" i="6"/>
  <c r="P37" i="6"/>
  <c r="O37" i="6"/>
  <c r="Q37" i="6"/>
  <c r="L37" i="6"/>
  <c r="N37" i="6"/>
  <c r="M37" i="6"/>
  <c r="D38" i="6"/>
  <c r="B38" i="6" s="1"/>
  <c r="A47" i="1"/>
  <c r="C39" i="6"/>
  <c r="B46" i="1"/>
  <c r="R37" i="6" l="1"/>
  <c r="A38" i="6"/>
  <c r="M38" i="6"/>
  <c r="O38" i="6"/>
  <c r="N38" i="6"/>
  <c r="L38" i="6"/>
  <c r="P38" i="6"/>
  <c r="Q38" i="6"/>
  <c r="D39" i="6"/>
  <c r="B39" i="6" s="1"/>
  <c r="A48" i="1"/>
  <c r="C40" i="6"/>
  <c r="B47" i="1"/>
  <c r="R38" i="6" l="1"/>
  <c r="A39" i="6"/>
  <c r="Q39" i="6"/>
  <c r="N39" i="6"/>
  <c r="P39" i="6"/>
  <c r="M39" i="6"/>
  <c r="L39" i="6"/>
  <c r="O39" i="6"/>
  <c r="A49" i="1"/>
  <c r="C41" i="6"/>
  <c r="D40" i="6"/>
  <c r="B40" i="6" s="1"/>
  <c r="B48" i="1"/>
  <c r="R39" i="6" l="1"/>
  <c r="A40" i="6"/>
  <c r="O40" i="6"/>
  <c r="Q40" i="6"/>
  <c r="M40" i="6"/>
  <c r="N40" i="6"/>
  <c r="P40" i="6"/>
  <c r="L40" i="6"/>
  <c r="D41" i="6"/>
  <c r="B41" i="6" s="1"/>
  <c r="A50" i="1"/>
  <c r="C42" i="6"/>
  <c r="B49" i="1"/>
  <c r="R40" i="6" l="1"/>
  <c r="A41" i="6"/>
  <c r="M41" i="6"/>
  <c r="O41" i="6"/>
  <c r="Q41" i="6"/>
  <c r="P41" i="6"/>
  <c r="N41" i="6"/>
  <c r="L41" i="6"/>
  <c r="A51" i="1"/>
  <c r="C43" i="6"/>
  <c r="D42" i="6"/>
  <c r="B42" i="6" s="1"/>
  <c r="B50" i="1"/>
  <c r="R41" i="6" l="1"/>
  <c r="A42" i="6"/>
  <c r="O42" i="6"/>
  <c r="M42" i="6"/>
  <c r="P42" i="6"/>
  <c r="N42" i="6"/>
  <c r="L42" i="6"/>
  <c r="Q42" i="6"/>
  <c r="D43" i="6"/>
  <c r="B43" i="6" s="1"/>
  <c r="A52" i="1"/>
  <c r="C44" i="6"/>
  <c r="B51" i="1"/>
  <c r="R42" i="6" l="1"/>
  <c r="A43" i="6"/>
  <c r="Q43" i="6"/>
  <c r="L43" i="6"/>
  <c r="P43" i="6"/>
  <c r="O43" i="6"/>
  <c r="M43" i="6"/>
  <c r="N43" i="6"/>
  <c r="D44" i="6"/>
  <c r="B44" i="6" s="1"/>
  <c r="A53" i="1"/>
  <c r="C45" i="6"/>
  <c r="B52" i="1"/>
  <c r="R43" i="6" l="1"/>
  <c r="A44" i="6"/>
  <c r="Q44" i="6"/>
  <c r="L44" i="6"/>
  <c r="P44" i="6"/>
  <c r="O44" i="6"/>
  <c r="N44" i="6"/>
  <c r="M44" i="6"/>
  <c r="A54" i="1"/>
  <c r="C46" i="6"/>
  <c r="D45" i="6"/>
  <c r="B45" i="6" s="1"/>
  <c r="B53" i="1"/>
  <c r="A45" i="6" l="1"/>
  <c r="M45" i="6"/>
  <c r="Q45" i="6"/>
  <c r="P45" i="6"/>
  <c r="L45" i="6"/>
  <c r="N45" i="6"/>
  <c r="O45" i="6"/>
  <c r="R44" i="6"/>
  <c r="D46" i="6"/>
  <c r="B46" i="6" s="1"/>
  <c r="A55" i="1"/>
  <c r="C47" i="6"/>
  <c r="B54" i="1"/>
  <c r="R45" i="6" l="1"/>
  <c r="A46" i="6"/>
  <c r="N46" i="6"/>
  <c r="P46" i="6"/>
  <c r="O46" i="6"/>
  <c r="L46" i="6"/>
  <c r="Q46" i="6"/>
  <c r="M46" i="6"/>
  <c r="A56" i="1"/>
  <c r="C48" i="6"/>
  <c r="D47" i="6"/>
  <c r="B47" i="6" s="1"/>
  <c r="B55" i="1"/>
  <c r="R46" i="6" l="1"/>
  <c r="A47" i="6"/>
  <c r="L47" i="6"/>
  <c r="O47" i="6"/>
  <c r="Q47" i="6"/>
  <c r="P47" i="6"/>
  <c r="M47" i="6"/>
  <c r="N47" i="6"/>
  <c r="D48" i="6"/>
  <c r="B48" i="6" s="1"/>
  <c r="A57" i="1"/>
  <c r="C49" i="6"/>
  <c r="B56" i="1"/>
  <c r="A48" i="6" l="1"/>
  <c r="O48" i="6"/>
  <c r="Q48" i="6"/>
  <c r="N48" i="6"/>
  <c r="L48" i="6"/>
  <c r="M48" i="6"/>
  <c r="P48" i="6"/>
  <c r="R47" i="6"/>
  <c r="A58" i="1"/>
  <c r="C50" i="6"/>
  <c r="D49" i="6"/>
  <c r="B49" i="6" s="1"/>
  <c r="B57" i="1"/>
  <c r="R48" i="6" l="1"/>
  <c r="A49" i="6"/>
  <c r="L49" i="6"/>
  <c r="P49" i="6"/>
  <c r="N49" i="6"/>
  <c r="Q49" i="6"/>
  <c r="M49" i="6"/>
  <c r="O49" i="6"/>
  <c r="D50" i="6"/>
  <c r="B50" i="6" s="1"/>
  <c r="A59" i="1"/>
  <c r="C51" i="6"/>
  <c r="B58" i="1"/>
  <c r="R49" i="6" l="1"/>
  <c r="A50" i="6"/>
  <c r="N50" i="6"/>
  <c r="Q50" i="6"/>
  <c r="L50" i="6"/>
  <c r="M50" i="6"/>
  <c r="O50" i="6"/>
  <c r="P50" i="6"/>
  <c r="A60" i="1"/>
  <c r="C52" i="6"/>
  <c r="D51" i="6"/>
  <c r="B51" i="6" s="1"/>
  <c r="B59" i="1"/>
  <c r="R50" i="6" l="1"/>
  <c r="A51" i="6"/>
  <c r="P51" i="6"/>
  <c r="N51" i="6"/>
  <c r="L51" i="6"/>
  <c r="Q51" i="6"/>
  <c r="O51" i="6"/>
  <c r="M51" i="6"/>
  <c r="D52" i="6"/>
  <c r="B52" i="6" s="1"/>
  <c r="A61" i="1"/>
  <c r="C53" i="6"/>
  <c r="B60" i="1"/>
  <c r="R51" i="6" l="1"/>
  <c r="A52" i="6"/>
  <c r="O52" i="6"/>
  <c r="M52" i="6"/>
  <c r="L52" i="6"/>
  <c r="Q52" i="6"/>
  <c r="N52" i="6"/>
  <c r="P52" i="6"/>
  <c r="D53" i="6"/>
  <c r="B53" i="6" s="1"/>
  <c r="A62" i="1"/>
  <c r="C54" i="6"/>
  <c r="B61" i="1"/>
  <c r="A53" i="6" l="1"/>
  <c r="L53" i="6"/>
  <c r="P53" i="6"/>
  <c r="N53" i="6"/>
  <c r="O53" i="6"/>
  <c r="M53" i="6"/>
  <c r="Q53" i="6"/>
  <c r="R52" i="6"/>
  <c r="D54" i="6"/>
  <c r="B54" i="6" s="1"/>
  <c r="A63" i="1"/>
  <c r="C55" i="6"/>
  <c r="B62" i="1"/>
  <c r="R53" i="6" l="1"/>
  <c r="A54" i="6"/>
  <c r="M54" i="6"/>
  <c r="L54" i="6"/>
  <c r="N54" i="6"/>
  <c r="Q54" i="6"/>
  <c r="O54" i="6"/>
  <c r="P54" i="6"/>
  <c r="D55" i="6"/>
  <c r="B55" i="6" s="1"/>
  <c r="A64" i="1"/>
  <c r="C56" i="6"/>
  <c r="B63" i="1"/>
  <c r="R54" i="6" l="1"/>
  <c r="A55" i="6"/>
  <c r="O55" i="6"/>
  <c r="M55" i="6"/>
  <c r="L55" i="6"/>
  <c r="P55" i="6"/>
  <c r="N55" i="6"/>
  <c r="Q55" i="6"/>
  <c r="A65" i="1"/>
  <c r="C57" i="6"/>
  <c r="D56" i="6"/>
  <c r="B56" i="6" s="1"/>
  <c r="B64" i="1"/>
  <c r="R55" i="6" l="1"/>
  <c r="A56" i="6"/>
  <c r="M56" i="6"/>
  <c r="P56" i="6"/>
  <c r="L56" i="6"/>
  <c r="Q56" i="6"/>
  <c r="O56" i="6"/>
  <c r="N56" i="6"/>
  <c r="D57" i="6"/>
  <c r="B57" i="6" s="1"/>
  <c r="A66" i="1"/>
  <c r="C58" i="6"/>
  <c r="B65" i="1"/>
  <c r="A57" i="6" l="1"/>
  <c r="N57" i="6"/>
  <c r="Q57" i="6"/>
  <c r="M57" i="6"/>
  <c r="P57" i="6"/>
  <c r="L57" i="6"/>
  <c r="O57" i="6"/>
  <c r="R56" i="6"/>
  <c r="A67" i="1"/>
  <c r="C59" i="6"/>
  <c r="D58" i="6"/>
  <c r="B58" i="6" s="1"/>
  <c r="B66" i="1"/>
  <c r="R57" i="6" l="1"/>
  <c r="A58" i="6"/>
  <c r="M58" i="6"/>
  <c r="O58" i="6"/>
  <c r="N58" i="6"/>
  <c r="L58" i="6"/>
  <c r="P58" i="6"/>
  <c r="Q58" i="6"/>
  <c r="D59" i="6"/>
  <c r="B59" i="6" s="1"/>
  <c r="A68" i="1"/>
  <c r="C60" i="6"/>
  <c r="B67" i="1"/>
  <c r="A59" i="6" l="1"/>
  <c r="O59" i="6"/>
  <c r="M59" i="6"/>
  <c r="N59" i="6"/>
  <c r="L59" i="6"/>
  <c r="P59" i="6"/>
  <c r="Q59" i="6"/>
  <c r="R58" i="6"/>
  <c r="A69" i="1"/>
  <c r="C61" i="6"/>
  <c r="D60" i="6"/>
  <c r="B60" i="6" s="1"/>
  <c r="B68" i="1"/>
  <c r="R59" i="6" l="1"/>
  <c r="A60" i="6"/>
  <c r="Q60" i="6"/>
  <c r="L60" i="6"/>
  <c r="N60" i="6"/>
  <c r="M60" i="6"/>
  <c r="O60" i="6"/>
  <c r="P60" i="6"/>
  <c r="D61" i="6"/>
  <c r="B61" i="6" s="1"/>
  <c r="A70" i="1"/>
  <c r="C62" i="6"/>
  <c r="B69" i="1"/>
  <c r="A61" i="6" l="1"/>
  <c r="N61" i="6"/>
  <c r="P61" i="6"/>
  <c r="M61" i="6"/>
  <c r="L61" i="6"/>
  <c r="Q61" i="6"/>
  <c r="O61" i="6"/>
  <c r="R60" i="6"/>
  <c r="A71" i="1"/>
  <c r="C63" i="6"/>
  <c r="D62" i="6"/>
  <c r="B62" i="6" s="1"/>
  <c r="B70" i="1"/>
  <c r="R61" i="6" l="1"/>
  <c r="A62" i="6"/>
  <c r="L62" i="6"/>
  <c r="O62" i="6"/>
  <c r="Q62" i="6"/>
  <c r="M62" i="6"/>
  <c r="P62" i="6"/>
  <c r="N62" i="6"/>
  <c r="D63" i="6"/>
  <c r="B63" i="6" s="1"/>
  <c r="A72" i="1"/>
  <c r="C64" i="6"/>
  <c r="B71" i="1"/>
  <c r="A63" i="6" l="1"/>
  <c r="N63" i="6"/>
  <c r="P63" i="6"/>
  <c r="O63" i="6"/>
  <c r="Q63" i="6"/>
  <c r="L63" i="6"/>
  <c r="M63" i="6"/>
  <c r="R62" i="6"/>
  <c r="A73" i="1"/>
  <c r="C65" i="6"/>
  <c r="D64" i="6"/>
  <c r="B64" i="6" s="1"/>
  <c r="B72" i="1"/>
  <c r="R63" i="6" l="1"/>
  <c r="A64" i="6"/>
  <c r="P64" i="6"/>
  <c r="O64" i="6"/>
  <c r="N64" i="6"/>
  <c r="M64" i="6"/>
  <c r="L64" i="6"/>
  <c r="Q64" i="6"/>
  <c r="D65" i="6"/>
  <c r="B65" i="6" s="1"/>
  <c r="A74" i="1"/>
  <c r="C66" i="6"/>
  <c r="B73" i="1"/>
  <c r="A65" i="6" l="1"/>
  <c r="P65" i="6"/>
  <c r="L65" i="6"/>
  <c r="O65" i="6"/>
  <c r="N65" i="6"/>
  <c r="M65" i="6"/>
  <c r="Q65" i="6"/>
  <c r="R64" i="6"/>
  <c r="D66" i="6"/>
  <c r="B66" i="6" s="1"/>
  <c r="A75" i="1"/>
  <c r="C67" i="6"/>
  <c r="B74" i="1"/>
  <c r="R65" i="6" l="1"/>
  <c r="A66" i="6"/>
  <c r="L66" i="6"/>
  <c r="M66" i="6"/>
  <c r="P66" i="6"/>
  <c r="O66" i="6"/>
  <c r="Q66" i="6"/>
  <c r="N66" i="6"/>
  <c r="D67" i="6"/>
  <c r="B67" i="6" s="1"/>
  <c r="A76" i="1"/>
  <c r="C68" i="6"/>
  <c r="B75" i="1"/>
  <c r="R66" i="6" l="1"/>
  <c r="A67" i="6"/>
  <c r="N67" i="6"/>
  <c r="P67" i="6"/>
  <c r="O67" i="6"/>
  <c r="L67" i="6"/>
  <c r="Q67" i="6"/>
  <c r="M67" i="6"/>
  <c r="D68" i="6"/>
  <c r="B68" i="6" s="1"/>
  <c r="A77" i="1"/>
  <c r="C69" i="6"/>
  <c r="B76" i="1"/>
  <c r="R67" i="6" l="1"/>
  <c r="A68" i="6"/>
  <c r="P68" i="6"/>
  <c r="Q68" i="6"/>
  <c r="L68" i="6"/>
  <c r="M68" i="6"/>
  <c r="N68" i="6"/>
  <c r="O68" i="6"/>
  <c r="D69" i="6"/>
  <c r="B69" i="6" s="1"/>
  <c r="A78" i="1"/>
  <c r="C70" i="6"/>
  <c r="B77" i="1"/>
  <c r="R68" i="6" l="1"/>
  <c r="A69" i="6"/>
  <c r="Q69" i="6"/>
  <c r="M69" i="6"/>
  <c r="O69" i="6"/>
  <c r="P69" i="6"/>
  <c r="L69" i="6"/>
  <c r="N69" i="6"/>
  <c r="A79" i="1"/>
  <c r="C71" i="6"/>
  <c r="D70" i="6"/>
  <c r="B70" i="6" s="1"/>
  <c r="B78" i="1"/>
  <c r="R69" i="6" l="1"/>
  <c r="A70" i="6"/>
  <c r="N70" i="6"/>
  <c r="P70" i="6"/>
  <c r="O70" i="6"/>
  <c r="Q70" i="6"/>
  <c r="M70" i="6"/>
  <c r="L70" i="6"/>
  <c r="A80" i="1"/>
  <c r="C72" i="6"/>
  <c r="D71" i="6"/>
  <c r="B71" i="6" s="1"/>
  <c r="B79" i="1"/>
  <c r="R70" i="6" l="1"/>
  <c r="A71" i="6"/>
  <c r="M71" i="6"/>
  <c r="L71" i="6"/>
  <c r="O71" i="6"/>
  <c r="Q71" i="6"/>
  <c r="P71" i="6"/>
  <c r="N71" i="6"/>
  <c r="D72" i="6"/>
  <c r="B72" i="6" s="1"/>
  <c r="A81" i="1"/>
  <c r="C73" i="6"/>
  <c r="B80" i="1"/>
  <c r="A72" i="6" l="1"/>
  <c r="O72" i="6"/>
  <c r="L72" i="6"/>
  <c r="Q72" i="6"/>
  <c r="N72" i="6"/>
  <c r="M72" i="6"/>
  <c r="P72" i="6"/>
  <c r="R71" i="6"/>
  <c r="A82" i="1"/>
  <c r="C74" i="6"/>
  <c r="D73" i="6"/>
  <c r="B73" i="6" s="1"/>
  <c r="B81" i="1"/>
  <c r="R72" i="6" l="1"/>
  <c r="A73" i="6"/>
  <c r="Q73" i="6"/>
  <c r="P73" i="6"/>
  <c r="N73" i="6"/>
  <c r="M73" i="6"/>
  <c r="O73" i="6"/>
  <c r="L73" i="6"/>
  <c r="D74" i="6"/>
  <c r="B74" i="6" s="1"/>
  <c r="A83" i="1"/>
  <c r="C75" i="6"/>
  <c r="B82" i="1"/>
  <c r="A74" i="6" l="1"/>
  <c r="Q74" i="6"/>
  <c r="M74" i="6"/>
  <c r="O74" i="6"/>
  <c r="L74" i="6"/>
  <c r="P74" i="6"/>
  <c r="N74" i="6"/>
  <c r="R73" i="6"/>
  <c r="D75" i="6"/>
  <c r="B75" i="6" s="1"/>
  <c r="A84" i="1"/>
  <c r="C76" i="6"/>
  <c r="B83" i="1"/>
  <c r="A75" i="6" l="1"/>
  <c r="M75" i="6"/>
  <c r="L75" i="6"/>
  <c r="N75" i="6"/>
  <c r="Q75" i="6"/>
  <c r="O75" i="6"/>
  <c r="P75" i="6"/>
  <c r="R74" i="6"/>
  <c r="D76" i="6"/>
  <c r="B76" i="6" s="1"/>
  <c r="A85" i="1"/>
  <c r="C77" i="6"/>
  <c r="B84" i="1"/>
  <c r="R75" i="6" l="1"/>
  <c r="A76" i="6"/>
  <c r="O76" i="6"/>
  <c r="Q76" i="6"/>
  <c r="L76" i="6"/>
  <c r="P76" i="6"/>
  <c r="M76" i="6"/>
  <c r="N76" i="6"/>
  <c r="D77" i="6"/>
  <c r="B77" i="6" s="1"/>
  <c r="A86" i="1"/>
  <c r="C78" i="6"/>
  <c r="B85" i="1"/>
  <c r="R76" i="6" l="1"/>
  <c r="A77" i="6"/>
  <c r="Q77" i="6"/>
  <c r="P77" i="6"/>
  <c r="L77" i="6"/>
  <c r="M77" i="6"/>
  <c r="O77" i="6"/>
  <c r="N77" i="6"/>
  <c r="D78" i="6"/>
  <c r="B78" i="6" s="1"/>
  <c r="C79" i="6"/>
  <c r="A87" i="1"/>
  <c r="B86" i="1"/>
  <c r="R77" i="6" l="1"/>
  <c r="A78" i="6"/>
  <c r="Q78" i="6"/>
  <c r="M78" i="6"/>
  <c r="L78" i="6"/>
  <c r="O78" i="6"/>
  <c r="P78" i="6"/>
  <c r="N78" i="6"/>
  <c r="A88" i="1"/>
  <c r="C80" i="6"/>
  <c r="D79" i="6"/>
  <c r="B79" i="6" s="1"/>
  <c r="B87" i="1"/>
  <c r="R78" i="6" l="1"/>
  <c r="A79" i="6"/>
  <c r="L79" i="6"/>
  <c r="M79" i="6"/>
  <c r="O79" i="6"/>
  <c r="N79" i="6"/>
  <c r="Q79" i="6"/>
  <c r="P79" i="6"/>
  <c r="D80" i="6"/>
  <c r="B80" i="6" s="1"/>
  <c r="A89" i="1"/>
  <c r="C81" i="6"/>
  <c r="B88" i="1"/>
  <c r="R79" i="6" l="1"/>
  <c r="A80" i="6"/>
  <c r="N80" i="6"/>
  <c r="Q80" i="6"/>
  <c r="M80" i="6"/>
  <c r="P80" i="6"/>
  <c r="O80" i="6"/>
  <c r="L80" i="6"/>
  <c r="A90" i="1"/>
  <c r="C82" i="6"/>
  <c r="D81" i="6"/>
  <c r="B81" i="6" s="1"/>
  <c r="B89" i="1"/>
  <c r="R80" i="6" l="1"/>
  <c r="A81" i="6"/>
  <c r="P81" i="6"/>
  <c r="N81" i="6"/>
  <c r="Q81" i="6"/>
  <c r="M81" i="6"/>
  <c r="O81" i="6"/>
  <c r="L81" i="6"/>
  <c r="A91" i="1"/>
  <c r="C83" i="6"/>
  <c r="D82" i="6"/>
  <c r="B82" i="6" s="1"/>
  <c r="B90" i="1"/>
  <c r="R81" i="6" l="1"/>
  <c r="A82" i="6"/>
  <c r="O82" i="6"/>
  <c r="N82" i="6"/>
  <c r="L82" i="6"/>
  <c r="Q82" i="6"/>
  <c r="M82" i="6"/>
  <c r="P82" i="6"/>
  <c r="A92" i="1"/>
  <c r="C84" i="6"/>
  <c r="D83" i="6"/>
  <c r="B83" i="6" s="1"/>
  <c r="B91" i="1"/>
  <c r="R82" i="6" l="1"/>
  <c r="A83" i="6"/>
  <c r="O83" i="6"/>
  <c r="M83" i="6"/>
  <c r="L83" i="6"/>
  <c r="P83" i="6"/>
  <c r="N83" i="6"/>
  <c r="Q83" i="6"/>
  <c r="D84" i="6"/>
  <c r="B84" i="6" s="1"/>
  <c r="A93" i="1"/>
  <c r="C85" i="6"/>
  <c r="B92" i="1"/>
  <c r="R83" i="6" l="1"/>
  <c r="A84" i="6"/>
  <c r="N84" i="6"/>
  <c r="L84" i="6"/>
  <c r="M84" i="6"/>
  <c r="O84" i="6"/>
  <c r="P84" i="6"/>
  <c r="Q84" i="6"/>
  <c r="A94" i="1"/>
  <c r="C86" i="6"/>
  <c r="D85" i="6"/>
  <c r="B85" i="6" s="1"/>
  <c r="B93" i="1"/>
  <c r="R84" i="6" l="1"/>
  <c r="A85" i="6"/>
  <c r="P85" i="6"/>
  <c r="N85" i="6"/>
  <c r="L85" i="6"/>
  <c r="Q85" i="6"/>
  <c r="O85" i="6"/>
  <c r="M85" i="6"/>
  <c r="D86" i="6"/>
  <c r="B86" i="6" s="1"/>
  <c r="A95" i="1"/>
  <c r="C87" i="6"/>
  <c r="B94" i="1"/>
  <c r="R85" i="6" l="1"/>
  <c r="A86" i="6"/>
  <c r="Q86" i="6"/>
  <c r="O86" i="6"/>
  <c r="L86" i="6"/>
  <c r="M86" i="6"/>
  <c r="N86" i="6"/>
  <c r="P86" i="6"/>
  <c r="D87" i="6"/>
  <c r="B87" i="6" s="1"/>
  <c r="A96" i="1"/>
  <c r="C88" i="6"/>
  <c r="B95" i="1"/>
  <c r="R86" i="6" l="1"/>
  <c r="A87" i="6"/>
  <c r="M87" i="6"/>
  <c r="Q87" i="6"/>
  <c r="P87" i="6"/>
  <c r="N87" i="6"/>
  <c r="L87" i="6"/>
  <c r="O87" i="6"/>
  <c r="D88" i="6"/>
  <c r="B88" i="6" s="1"/>
  <c r="A97" i="1"/>
  <c r="C89" i="6"/>
  <c r="B96" i="1"/>
  <c r="R87" i="6" l="1"/>
  <c r="A88" i="6"/>
  <c r="M88" i="6"/>
  <c r="N88" i="6"/>
  <c r="O88" i="6"/>
  <c r="L88" i="6"/>
  <c r="P88" i="6"/>
  <c r="Q88" i="6"/>
  <c r="D89" i="6"/>
  <c r="B89" i="6" s="1"/>
  <c r="A98" i="1"/>
  <c r="C90" i="6"/>
  <c r="B97" i="1"/>
  <c r="R88" i="6" l="1"/>
  <c r="A89" i="6"/>
  <c r="O89" i="6"/>
  <c r="P89" i="6"/>
  <c r="L89" i="6"/>
  <c r="N89" i="6"/>
  <c r="M89" i="6"/>
  <c r="Q89" i="6"/>
  <c r="A99" i="1"/>
  <c r="C91" i="6"/>
  <c r="D90" i="6"/>
  <c r="B90" i="6" s="1"/>
  <c r="B98" i="1"/>
  <c r="R89" i="6" l="1"/>
  <c r="A90" i="6"/>
  <c r="Q90" i="6"/>
  <c r="O90" i="6"/>
  <c r="M90" i="6"/>
  <c r="N90" i="6"/>
  <c r="P90" i="6"/>
  <c r="L90" i="6"/>
  <c r="D91" i="6"/>
  <c r="B91" i="6" s="1"/>
  <c r="A100" i="1"/>
  <c r="C92" i="6"/>
  <c r="B99" i="1"/>
  <c r="R90" i="6" l="1"/>
  <c r="A91" i="6"/>
  <c r="P91" i="6"/>
  <c r="N91" i="6"/>
  <c r="O91" i="6"/>
  <c r="L91" i="6"/>
  <c r="M91" i="6"/>
  <c r="Q91" i="6"/>
  <c r="A101" i="1"/>
  <c r="C93" i="6"/>
  <c r="D92" i="6"/>
  <c r="B92" i="6" s="1"/>
  <c r="B100" i="1"/>
  <c r="A92" i="6" l="1"/>
  <c r="M92" i="6"/>
  <c r="O92" i="6"/>
  <c r="N92" i="6"/>
  <c r="P92" i="6"/>
  <c r="Q92" i="6"/>
  <c r="L92" i="6"/>
  <c r="R91" i="6"/>
  <c r="D93" i="6"/>
  <c r="B93" i="6" s="1"/>
  <c r="A102" i="1"/>
  <c r="C94" i="6"/>
  <c r="B101" i="1"/>
  <c r="R92" i="6" l="1"/>
  <c r="A93" i="6"/>
  <c r="O93" i="6"/>
  <c r="L93" i="6"/>
  <c r="M93" i="6"/>
  <c r="Q93" i="6"/>
  <c r="N93" i="6"/>
  <c r="P93" i="6"/>
  <c r="A103" i="1"/>
  <c r="C95" i="6"/>
  <c r="D94" i="6"/>
  <c r="B94" i="6" s="1"/>
  <c r="B102" i="1"/>
  <c r="R93" i="6" l="1"/>
  <c r="A94" i="6"/>
  <c r="P94" i="6"/>
  <c r="N94" i="6"/>
  <c r="L94" i="6"/>
  <c r="M94" i="6"/>
  <c r="O94" i="6"/>
  <c r="Q94" i="6"/>
  <c r="D95" i="6"/>
  <c r="B95" i="6" s="1"/>
  <c r="A104" i="1"/>
  <c r="C96" i="6"/>
  <c r="B103" i="1"/>
  <c r="R94" i="6" l="1"/>
  <c r="A95" i="6"/>
  <c r="O95" i="6"/>
  <c r="Q95" i="6"/>
  <c r="P95" i="6"/>
  <c r="M95" i="6"/>
  <c r="N95" i="6"/>
  <c r="L95" i="6"/>
  <c r="D96" i="6"/>
  <c r="B96" i="6" s="1"/>
  <c r="A105" i="1"/>
  <c r="C97" i="6"/>
  <c r="B104" i="1"/>
  <c r="R95" i="6" l="1"/>
  <c r="A96" i="6"/>
  <c r="L96" i="6"/>
  <c r="Q96" i="6"/>
  <c r="O96" i="6"/>
  <c r="M96" i="6"/>
  <c r="P96" i="6"/>
  <c r="N96" i="6"/>
  <c r="D97" i="6"/>
  <c r="B97" i="6" s="1"/>
  <c r="A106" i="1"/>
  <c r="C98" i="6"/>
  <c r="B105" i="1"/>
  <c r="A97" i="6" l="1"/>
  <c r="N97" i="6"/>
  <c r="M97" i="6"/>
  <c r="O97" i="6"/>
  <c r="L97" i="6"/>
  <c r="Q97" i="6"/>
  <c r="P97" i="6"/>
  <c r="R96" i="6"/>
  <c r="D98" i="6"/>
  <c r="B98" i="6" s="1"/>
  <c r="A107" i="1"/>
  <c r="C99" i="6"/>
  <c r="B106" i="1"/>
  <c r="R97" i="6" l="1"/>
  <c r="A98" i="6"/>
  <c r="P98" i="6"/>
  <c r="L98" i="6"/>
  <c r="N98" i="6"/>
  <c r="Q98" i="6"/>
  <c r="M98" i="6"/>
  <c r="O98" i="6"/>
  <c r="C100" i="6"/>
  <c r="B107" i="1"/>
  <c r="D100" i="6" s="1"/>
  <c r="B100" i="6" s="1"/>
  <c r="D99" i="6"/>
  <c r="B99" i="6" s="1"/>
  <c r="C14" i="5" l="1"/>
  <c r="B22" i="7" s="1"/>
  <c r="C12" i="5"/>
  <c r="B21" i="7" s="1"/>
  <c r="C11" i="5"/>
  <c r="H44" i="3"/>
  <c r="C7" i="5"/>
  <c r="D44" i="3"/>
  <c r="E9" i="5"/>
  <c r="E44" i="3"/>
  <c r="C17" i="5"/>
  <c r="C9" i="5"/>
  <c r="D10" i="5"/>
  <c r="C20" i="7" s="1"/>
  <c r="F44" i="3"/>
  <c r="D12" i="5"/>
  <c r="C21" i="7" s="1"/>
  <c r="D17" i="5"/>
  <c r="C13" i="5"/>
  <c r="G44" i="3"/>
  <c r="D15" i="5"/>
  <c r="D14" i="5"/>
  <c r="C22" i="7" s="1"/>
  <c r="D13" i="5"/>
  <c r="D7" i="5"/>
  <c r="D16" i="5"/>
  <c r="C23" i="7" s="1"/>
  <c r="D9" i="5"/>
  <c r="E16" i="5"/>
  <c r="D23" i="7" s="1"/>
  <c r="C15" i="5"/>
  <c r="E7" i="5"/>
  <c r="D18" i="5"/>
  <c r="C24" i="7" s="1"/>
  <c r="E14" i="5"/>
  <c r="D22" i="7" s="1"/>
  <c r="D8" i="5"/>
  <c r="C19" i="7" s="1"/>
  <c r="E17" i="5"/>
  <c r="E8" i="5"/>
  <c r="D19" i="7" s="1"/>
  <c r="E10" i="5"/>
  <c r="D20" i="7" s="1"/>
  <c r="F9" i="5"/>
  <c r="E15" i="5"/>
  <c r="E11" i="5"/>
  <c r="D11" i="5"/>
  <c r="E18" i="5"/>
  <c r="D24" i="7" s="1"/>
  <c r="E13" i="5"/>
  <c r="F8" i="5"/>
  <c r="E19" i="7" s="1"/>
  <c r="H14" i="5"/>
  <c r="G22" i="7" s="1"/>
  <c r="F14" i="5"/>
  <c r="E22" i="7" s="1"/>
  <c r="G15" i="5"/>
  <c r="F11" i="5"/>
  <c r="G13" i="5"/>
  <c r="H8" i="5"/>
  <c r="G19" i="7" s="1"/>
  <c r="E12" i="5"/>
  <c r="D21" i="7" s="1"/>
  <c r="F10" i="5"/>
  <c r="E20" i="7" s="1"/>
  <c r="H12" i="5"/>
  <c r="G21" i="7" s="1"/>
  <c r="F17" i="5"/>
  <c r="H15" i="5"/>
  <c r="F15" i="5"/>
  <c r="I44" i="3"/>
  <c r="G16" i="5"/>
  <c r="F23" i="7" s="1"/>
  <c r="I14" i="5"/>
  <c r="H22" i="7" s="1"/>
  <c r="H11" i="5"/>
  <c r="G8" i="5"/>
  <c r="F19" i="7" s="1"/>
  <c r="F7" i="5"/>
  <c r="F12" i="5"/>
  <c r="E21" i="7" s="1"/>
  <c r="G17" i="5"/>
  <c r="H10" i="5"/>
  <c r="G20" i="7" s="1"/>
  <c r="I18" i="5"/>
  <c r="H24" i="7" s="1"/>
  <c r="G10" i="5"/>
  <c r="F20" i="7" s="1"/>
  <c r="G14" i="5"/>
  <c r="F22" i="7" s="1"/>
  <c r="H18" i="5"/>
  <c r="G24" i="7" s="1"/>
  <c r="F13" i="5"/>
  <c r="G12" i="5"/>
  <c r="F21" i="7" s="1"/>
  <c r="G7" i="5"/>
  <c r="F16" i="5"/>
  <c r="E23" i="7" s="1"/>
  <c r="G9" i="5"/>
  <c r="G18" i="5"/>
  <c r="F24" i="7" s="1"/>
  <c r="H17" i="5"/>
  <c r="H9" i="5"/>
  <c r="G11" i="5"/>
  <c r="I11" i="5"/>
  <c r="J17" i="5"/>
  <c r="F18" i="5"/>
  <c r="E24" i="7" s="1"/>
  <c r="J13" i="5"/>
  <c r="H16" i="5"/>
  <c r="G23" i="7" s="1"/>
  <c r="I10" i="5"/>
  <c r="H20" i="7" s="1"/>
  <c r="I7" i="5"/>
  <c r="I12" i="5"/>
  <c r="H21" i="7" s="1"/>
  <c r="I13" i="5"/>
  <c r="I9" i="5"/>
  <c r="J15" i="5"/>
  <c r="I16" i="5"/>
  <c r="H23" i="7" s="1"/>
  <c r="J11" i="5"/>
  <c r="J9" i="5"/>
  <c r="H7" i="5"/>
  <c r="I17" i="5"/>
  <c r="H13" i="5"/>
  <c r="J7" i="5"/>
  <c r="I15" i="5"/>
  <c r="I8" i="5"/>
  <c r="H19" i="7" s="1"/>
  <c r="A99" i="6"/>
  <c r="L99" i="6"/>
  <c r="M99" i="6"/>
  <c r="N99" i="6"/>
  <c r="Q99" i="6"/>
  <c r="O99" i="6"/>
  <c r="P99" i="6"/>
  <c r="A100" i="6"/>
  <c r="L100" i="6"/>
  <c r="C8" i="5" s="1"/>
  <c r="B19" i="7" s="1"/>
  <c r="M100" i="6"/>
  <c r="C10" i="5" s="1"/>
  <c r="B20" i="7" s="1"/>
  <c r="Q100" i="6"/>
  <c r="N100" i="6"/>
  <c r="P100" i="6"/>
  <c r="C16" i="5" s="1"/>
  <c r="B23" i="7" s="1"/>
  <c r="O100" i="6"/>
  <c r="G13" i="3"/>
  <c r="F13" i="3"/>
  <c r="E13" i="3"/>
  <c r="D13" i="3"/>
  <c r="H13" i="3"/>
  <c r="I13" i="3"/>
  <c r="R98" i="6"/>
  <c r="I14" i="3" l="1"/>
  <c r="H14" i="3"/>
  <c r="F14" i="3"/>
  <c r="G14" i="3"/>
  <c r="E14" i="3"/>
  <c r="J18" i="5"/>
  <c r="I24" i="7" s="1"/>
  <c r="J12" i="5"/>
  <c r="I21" i="7" s="1"/>
  <c r="J16" i="5"/>
  <c r="J14" i="5"/>
  <c r="J8" i="5"/>
  <c r="C3" i="7"/>
  <c r="D3" i="7"/>
  <c r="E3" i="7"/>
  <c r="F3" i="7"/>
  <c r="H3" i="7"/>
  <c r="G3" i="7"/>
  <c r="J10" i="5"/>
  <c r="K17" i="5"/>
  <c r="K9" i="5"/>
  <c r="K13" i="5"/>
  <c r="K11" i="5"/>
  <c r="K15" i="5"/>
  <c r="K7" i="5"/>
  <c r="C18" i="5"/>
  <c r="B24" i="7" s="1"/>
  <c r="L47" i="7"/>
  <c r="M34" i="7"/>
  <c r="C31" i="7"/>
  <c r="C36" i="7"/>
  <c r="K43" i="7"/>
  <c r="B46" i="7"/>
  <c r="H44" i="7"/>
  <c r="B43" i="7"/>
  <c r="C33" i="7"/>
  <c r="H42" i="7"/>
  <c r="K45" i="7"/>
  <c r="M42" i="7"/>
  <c r="E46" i="7"/>
  <c r="J34" i="7"/>
  <c r="M31" i="7"/>
  <c r="G34" i="7"/>
  <c r="L31" i="7"/>
  <c r="M35" i="7"/>
  <c r="M32" i="7"/>
  <c r="D42" i="7"/>
  <c r="L42" i="7"/>
  <c r="J31" i="7"/>
  <c r="C42" i="7"/>
  <c r="L36" i="7"/>
  <c r="D31" i="7"/>
  <c r="F32" i="7"/>
  <c r="M44" i="7"/>
  <c r="E30" i="7"/>
  <c r="K34" i="7"/>
  <c r="H45" i="7"/>
  <c r="L44" i="7"/>
  <c r="E34" i="7"/>
  <c r="G45" i="7"/>
  <c r="H33" i="7"/>
  <c r="G36" i="7"/>
  <c r="I46" i="7"/>
  <c r="H35" i="7"/>
  <c r="I44" i="7"/>
  <c r="M33" i="7"/>
  <c r="K42" i="7"/>
  <c r="H36" i="7"/>
  <c r="K29" i="7"/>
  <c r="D35" i="7"/>
  <c r="I29" i="7"/>
  <c r="J48" i="7"/>
  <c r="E44" i="7"/>
  <c r="F34" i="7"/>
  <c r="G44" i="7"/>
  <c r="K46" i="7"/>
  <c r="L41" i="7"/>
  <c r="K36" i="7"/>
  <c r="J36" i="7"/>
  <c r="F47" i="7"/>
  <c r="J46" i="7"/>
  <c r="H47" i="7"/>
  <c r="E31" i="7"/>
  <c r="D32" i="7"/>
  <c r="E42" i="7"/>
  <c r="I47" i="7"/>
  <c r="J29" i="7"/>
  <c r="B34" i="7"/>
  <c r="F42" i="7"/>
  <c r="M47" i="7"/>
  <c r="K41" i="7"/>
  <c r="D30" i="7"/>
  <c r="L33" i="7"/>
  <c r="C43" i="7"/>
  <c r="I32" i="7"/>
  <c r="D36" i="7"/>
  <c r="G32" i="7"/>
  <c r="G48" i="7"/>
  <c r="D48" i="7"/>
  <c r="M48" i="7"/>
  <c r="C35" i="7"/>
  <c r="K30" i="7"/>
  <c r="J32" i="7"/>
  <c r="D43" i="7"/>
  <c r="K48" i="7"/>
  <c r="H31" i="7"/>
  <c r="B36" i="7"/>
  <c r="D34" i="7"/>
  <c r="L43" i="7"/>
  <c r="B42" i="7"/>
  <c r="C47" i="7"/>
  <c r="C32" i="7"/>
  <c r="I48" i="7"/>
  <c r="G47" i="7"/>
  <c r="J35" i="7"/>
  <c r="B48" i="7"/>
  <c r="L32" i="7"/>
  <c r="H43" i="7"/>
  <c r="H46" i="7"/>
  <c r="E43" i="7"/>
  <c r="D47" i="7"/>
  <c r="L34" i="7"/>
  <c r="D46" i="7"/>
  <c r="E47" i="7"/>
  <c r="G30" i="7"/>
  <c r="G35" i="7"/>
  <c r="D44" i="7"/>
  <c r="C46" i="7"/>
  <c r="I42" i="7"/>
  <c r="K35" i="7"/>
  <c r="E33" i="7"/>
  <c r="J33" i="7"/>
  <c r="B45" i="7"/>
  <c r="M45" i="7"/>
  <c r="I36" i="7"/>
  <c r="C45" i="7"/>
  <c r="B33" i="7"/>
  <c r="J42" i="7"/>
  <c r="B32" i="7"/>
  <c r="C48" i="7"/>
  <c r="J45" i="7"/>
  <c r="H32" i="7"/>
  <c r="B35" i="7"/>
  <c r="G46" i="7"/>
  <c r="J44" i="7"/>
  <c r="F35" i="7"/>
  <c r="F30" i="7"/>
  <c r="E35" i="7"/>
  <c r="C34" i="7"/>
  <c r="E32" i="7"/>
  <c r="I35" i="7"/>
  <c r="B44" i="7"/>
  <c r="F45" i="7"/>
  <c r="D33" i="7"/>
  <c r="K33" i="7"/>
  <c r="G33" i="7"/>
  <c r="M30" i="7"/>
  <c r="L30" i="7"/>
  <c r="F36" i="7"/>
  <c r="C30" i="7"/>
  <c r="I45" i="7"/>
  <c r="H48" i="7"/>
  <c r="L46" i="7"/>
  <c r="E48" i="7"/>
  <c r="G42" i="7"/>
  <c r="M46" i="7"/>
  <c r="B30" i="7"/>
  <c r="J30" i="7"/>
  <c r="L35" i="7"/>
  <c r="I33" i="7"/>
  <c r="I31" i="7"/>
  <c r="M43" i="7"/>
  <c r="G43" i="7"/>
  <c r="D45" i="7"/>
  <c r="J47" i="7"/>
  <c r="I43" i="7"/>
  <c r="K32" i="7"/>
  <c r="F31" i="7"/>
  <c r="M41" i="7"/>
  <c r="K44" i="7"/>
  <c r="M36" i="7"/>
  <c r="G31" i="7"/>
  <c r="L45" i="7"/>
  <c r="B47" i="7"/>
  <c r="I30" i="7"/>
  <c r="B31" i="7"/>
  <c r="F46" i="7"/>
  <c r="H30" i="7"/>
  <c r="M29" i="7"/>
  <c r="L29" i="7"/>
  <c r="F43" i="7"/>
  <c r="F44" i="7"/>
  <c r="F48" i="7"/>
  <c r="C44" i="7"/>
  <c r="K47" i="7"/>
  <c r="I34" i="7"/>
  <c r="E45" i="7"/>
  <c r="F33" i="7"/>
  <c r="E36" i="7"/>
  <c r="K31" i="7"/>
  <c r="H34" i="7"/>
  <c r="J43" i="7"/>
  <c r="L48" i="7"/>
  <c r="R100" i="6"/>
  <c r="R99" i="6"/>
  <c r="K12" i="5"/>
  <c r="K16" i="5" l="1"/>
  <c r="I23" i="7"/>
  <c r="K8" i="5"/>
  <c r="I19" i="7"/>
  <c r="K10" i="5"/>
  <c r="I20" i="7"/>
  <c r="K14" i="5"/>
  <c r="I22" i="7"/>
  <c r="K18" i="5"/>
  <c r="J13" i="3"/>
  <c r="J14" i="3" s="1"/>
  <c r="J44" i="3"/>
  <c r="C13" i="3"/>
  <c r="D14" i="3" s="1"/>
  <c r="C44" i="3"/>
  <c r="I10" i="7"/>
  <c r="D10" i="7"/>
  <c r="C10" i="7"/>
  <c r="G9" i="7"/>
  <c r="M8" i="7"/>
  <c r="J8" i="7"/>
  <c r="H9" i="7"/>
  <c r="J9" i="7"/>
  <c r="B10" i="7"/>
  <c r="L9" i="7"/>
  <c r="M14" i="7"/>
  <c r="D11" i="7"/>
  <c r="K9" i="7"/>
  <c r="M10" i="7"/>
  <c r="L10" i="7"/>
  <c r="F9" i="7"/>
  <c r="I8" i="7"/>
  <c r="B11" i="7"/>
  <c r="C9" i="7"/>
  <c r="E9" i="7"/>
  <c r="L8" i="7"/>
  <c r="F11" i="7"/>
  <c r="H12" i="7"/>
  <c r="I9" i="7"/>
  <c r="B9" i="7"/>
  <c r="F10" i="7"/>
  <c r="M9" i="7"/>
  <c r="L11" i="7"/>
  <c r="E11" i="7"/>
  <c r="J12" i="7"/>
  <c r="K8" i="7"/>
  <c r="L12" i="7"/>
  <c r="J10" i="7"/>
  <c r="K13" i="7"/>
  <c r="M12" i="7"/>
  <c r="D9" i="7"/>
  <c r="E10" i="7"/>
  <c r="D12" i="7"/>
  <c r="M11" i="7"/>
  <c r="G11" i="7"/>
  <c r="F13" i="7"/>
  <c r="C12" i="7"/>
  <c r="H11" i="7"/>
  <c r="G12" i="7"/>
  <c r="B12" i="7"/>
  <c r="G14" i="7"/>
  <c r="C15" i="7"/>
  <c r="C13" i="7"/>
  <c r="E13" i="7"/>
  <c r="I14" i="7"/>
  <c r="H13" i="7"/>
  <c r="J11" i="7"/>
  <c r="B15" i="7"/>
  <c r="K11" i="7"/>
  <c r="I11" i="7"/>
  <c r="H10" i="7"/>
  <c r="K10" i="7"/>
  <c r="M15" i="7"/>
  <c r="G10" i="7"/>
  <c r="K12" i="7"/>
  <c r="E12" i="7"/>
  <c r="I12" i="7"/>
  <c r="L13" i="7"/>
  <c r="F12" i="7"/>
  <c r="C11" i="7"/>
  <c r="E14" i="7"/>
  <c r="D14" i="7"/>
  <c r="F14" i="7"/>
  <c r="L15" i="7"/>
  <c r="B13" i="7"/>
  <c r="J15" i="7"/>
  <c r="H15" i="7"/>
  <c r="H14" i="7"/>
  <c r="G15" i="7"/>
  <c r="J13" i="7"/>
  <c r="D13" i="7"/>
  <c r="M13" i="7"/>
  <c r="E15" i="7"/>
  <c r="K14" i="7"/>
  <c r="J14" i="7"/>
  <c r="D15" i="7"/>
  <c r="K15" i="7"/>
  <c r="F15" i="7"/>
  <c r="I15" i="7"/>
  <c r="G13" i="7"/>
  <c r="B14" i="7"/>
  <c r="L14" i="7"/>
  <c r="I13" i="7"/>
  <c r="C14" i="7"/>
  <c r="F15" i="3"/>
  <c r="H15" i="3"/>
  <c r="G15" i="3"/>
  <c r="I15" i="3"/>
  <c r="F45" i="3"/>
  <c r="F48" i="3"/>
  <c r="F46" i="3"/>
  <c r="G45" i="3"/>
  <c r="G48" i="3"/>
  <c r="G46" i="3"/>
  <c r="C45" i="3"/>
  <c r="C48" i="3"/>
  <c r="C46" i="3"/>
  <c r="D45" i="3"/>
  <c r="D48" i="3"/>
  <c r="D46" i="3"/>
  <c r="E45" i="3"/>
  <c r="E48" i="3"/>
  <c r="E46" i="3"/>
  <c r="J45" i="3"/>
  <c r="J46" i="3"/>
  <c r="J48" i="3"/>
  <c r="I45" i="3"/>
  <c r="I46" i="3"/>
  <c r="I48" i="3"/>
  <c r="H45" i="3"/>
  <c r="H48" i="3"/>
  <c r="H46" i="3"/>
  <c r="K13" i="3"/>
  <c r="K44" i="3"/>
  <c r="E15" i="3"/>
  <c r="C16" i="3"/>
  <c r="K14" i="3" l="1"/>
  <c r="K15" i="3" s="1"/>
  <c r="B3" i="7"/>
  <c r="D15" i="3"/>
  <c r="I3" i="7"/>
  <c r="J15" i="3"/>
  <c r="D16" i="3"/>
  <c r="C4" i="7" s="1"/>
  <c r="B4" i="7"/>
  <c r="K45" i="3"/>
  <c r="K48" i="3"/>
  <c r="K46" i="3"/>
  <c r="D17" i="3" l="1"/>
  <c r="E16" i="3"/>
  <c r="D4" i="7" s="1"/>
  <c r="F16" i="3" l="1"/>
  <c r="E4" i="7" s="1"/>
  <c r="E17" i="3"/>
  <c r="F17" i="3" l="1"/>
  <c r="G16" i="3"/>
  <c r="G17" i="3" s="1"/>
  <c r="F4" i="7" l="1"/>
  <c r="H16" i="3"/>
  <c r="H17" i="3" s="1"/>
  <c r="I16" i="3" l="1"/>
  <c r="J16" i="3" s="1"/>
  <c r="I4" i="7" s="1"/>
  <c r="G4" i="7"/>
  <c r="I17" i="3" l="1"/>
  <c r="H4" i="7"/>
  <c r="K16" i="3"/>
  <c r="J17" i="3"/>
  <c r="K17" i="3" l="1"/>
</calcChain>
</file>

<file path=xl/sharedStrings.xml><?xml version="1.0" encoding="utf-8"?>
<sst xmlns="http://schemas.openxmlformats.org/spreadsheetml/2006/main" count="319" uniqueCount="103">
  <si>
    <t>登米市版ＣＯ２家計簿</t>
    <rPh sb="0" eb="3">
      <t>トメシ</t>
    </rPh>
    <rPh sb="3" eb="4">
      <t>バン</t>
    </rPh>
    <rPh sb="7" eb="10">
      <t>カケイボ</t>
    </rPh>
    <phoneticPr fontId="2"/>
  </si>
  <si>
    <t>登米市版ＣＯ２家計簿　入力表</t>
    <rPh sb="0" eb="3">
      <t>トメシ</t>
    </rPh>
    <rPh sb="3" eb="4">
      <t>バン</t>
    </rPh>
    <rPh sb="7" eb="10">
      <t>カケイボ</t>
    </rPh>
    <rPh sb="11" eb="14">
      <t>ニュウリョクヒョウ</t>
    </rPh>
    <phoneticPr fontId="2"/>
  </si>
  <si>
    <t>開始年度</t>
    <rPh sb="0" eb="2">
      <t>カイシ</t>
    </rPh>
    <rPh sb="2" eb="3">
      <t>ネン</t>
    </rPh>
    <rPh sb="3" eb="4">
      <t>ド</t>
    </rPh>
    <phoneticPr fontId="2"/>
  </si>
  <si>
    <t>世帯人数</t>
    <rPh sb="0" eb="4">
      <t>セタイニンズウ</t>
    </rPh>
    <phoneticPr fontId="2"/>
  </si>
  <si>
    <t>人</t>
    <rPh sb="0" eb="1">
      <t>ニン</t>
    </rPh>
    <phoneticPr fontId="2"/>
  </si>
  <si>
    <t>【入力表】</t>
    <rPh sb="1" eb="4">
      <t>ニュウリョクヒョウ</t>
    </rPh>
    <phoneticPr fontId="2"/>
  </si>
  <si>
    <t>和暦</t>
    <rPh sb="0" eb="2">
      <t>ワレキ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</si>
  <si>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</si>
  <si>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</si>
  <si>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電気</t>
    <rPh sb="0" eb="2">
      <t>デンキ</t>
    </rPh>
    <phoneticPr fontId="2"/>
  </si>
  <si>
    <t>ＬＰガス</t>
    <phoneticPr fontId="2"/>
  </si>
  <si>
    <t>灯油</t>
    <rPh sb="0" eb="2">
      <t>トウユ</t>
    </rPh>
    <phoneticPr fontId="2"/>
  </si>
  <si>
    <t>ガソリン</t>
    <phoneticPr fontId="2"/>
  </si>
  <si>
    <t>軽油</t>
    <rPh sb="0" eb="2">
      <t>ケイユ</t>
    </rPh>
    <phoneticPr fontId="2"/>
  </si>
  <si>
    <t>A重油</t>
    <rPh sb="1" eb="3">
      <t>ジュウユ</t>
    </rPh>
    <phoneticPr fontId="2"/>
  </si>
  <si>
    <t>(kWh）</t>
    <phoneticPr fontId="2"/>
  </si>
  <si>
    <t>（㎥）</t>
    <phoneticPr fontId="2"/>
  </si>
  <si>
    <t>（ﾘｯﾄﾙ）</t>
    <phoneticPr fontId="2"/>
  </si>
  <si>
    <t>年</t>
    <rPh sb="0" eb="1">
      <t>ネン</t>
    </rPh>
    <phoneticPr fontId="2"/>
  </si>
  <si>
    <t>4月</t>
  </si>
  <si>
    <t>4月</t>
    <rPh sb="1" eb="2">
      <t>ガツ</t>
    </rPh>
    <phoneticPr fontId="2"/>
  </si>
  <si>
    <t>5月</t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</si>
  <si>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</si>
  <si>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</si>
  <si>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</si>
  <si>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</si>
  <si>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</si>
  <si>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</si>
  <si>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</si>
  <si>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</si>
  <si>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</si>
  <si>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</si>
  <si>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</si>
  <si>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</t>
    <rPh sb="0" eb="2">
      <t>レイワ</t>
    </rPh>
    <phoneticPr fontId="2"/>
  </si>
  <si>
    <t>年度</t>
    <rPh sb="0" eb="2">
      <t>ネンド</t>
    </rPh>
    <phoneticPr fontId="2"/>
  </si>
  <si>
    <t>LPガス</t>
    <phoneticPr fontId="2"/>
  </si>
  <si>
    <t>(kWh)</t>
    <phoneticPr fontId="2"/>
  </si>
  <si>
    <t>(㎥)</t>
    <phoneticPr fontId="2"/>
  </si>
  <si>
    <t>(L)</t>
    <phoneticPr fontId="2"/>
  </si>
  <si>
    <t>キー</t>
    <phoneticPr fontId="2"/>
  </si>
  <si>
    <t>【基本情報】</t>
    <rPh sb="1" eb="3">
      <t>キホン</t>
    </rPh>
    <rPh sb="3" eb="5">
      <t>ジョウホウ</t>
    </rPh>
    <phoneticPr fontId="2"/>
  </si>
  <si>
    <t>種別</t>
    <rPh sb="0" eb="2">
      <t>シュベツ</t>
    </rPh>
    <phoneticPr fontId="2"/>
  </si>
  <si>
    <t>単位</t>
    <rPh sb="0" eb="2">
      <t>タンイ</t>
    </rPh>
    <phoneticPr fontId="2"/>
  </si>
  <si>
    <t>係数</t>
    <rPh sb="0" eb="2">
      <t>ケイスウ</t>
    </rPh>
    <phoneticPr fontId="2"/>
  </si>
  <si>
    <t>kg-CO2／kWh</t>
  </si>
  <si>
    <t>kg-CO2／㎥</t>
  </si>
  <si>
    <t>kg-CO2／ℓ</t>
  </si>
  <si>
    <t>エネルギー使用量</t>
    <rPh sb="5" eb="8">
      <t>シヨウリョウ</t>
    </rPh>
    <phoneticPr fontId="2"/>
  </si>
  <si>
    <t>ＣＯ２排出量</t>
    <rPh sb="3" eb="6">
      <t>ハイシュツリョウ</t>
    </rPh>
    <phoneticPr fontId="2"/>
  </si>
  <si>
    <t>kg-CO2</t>
    <phoneticPr fontId="2"/>
  </si>
  <si>
    <t>※集計は年度（４月から翌年３月までの１年間）ごとに行います。</t>
    <rPh sb="1" eb="3">
      <t>シュウケイ</t>
    </rPh>
    <rPh sb="4" eb="6">
      <t>ネンド</t>
    </rPh>
    <rPh sb="8" eb="9">
      <t>ガツ</t>
    </rPh>
    <rPh sb="11" eb="13">
      <t>ヨクネン</t>
    </rPh>
    <rPh sb="14" eb="15">
      <t>ガツ</t>
    </rPh>
    <rPh sb="19" eb="21">
      <t>ネンカン</t>
    </rPh>
    <rPh sb="25" eb="26">
      <t>オコナ</t>
    </rPh>
    <phoneticPr fontId="2"/>
  </si>
  <si>
    <t>排出量計</t>
    <rPh sb="0" eb="3">
      <t>ハイシュツリョウ</t>
    </rPh>
    <rPh sb="3" eb="4">
      <t>ケイ</t>
    </rPh>
    <phoneticPr fontId="2"/>
  </si>
  <si>
    <t>年間のＣＯ２排出量</t>
    <rPh sb="0" eb="2">
      <t>ネンカン</t>
    </rPh>
    <rPh sb="6" eb="9">
      <t>ハイシュツリョウ</t>
    </rPh>
    <phoneticPr fontId="2"/>
  </si>
  <si>
    <t>総排出量（実績）
(単位：kg-CO2)</t>
    <rPh sb="0" eb="4">
      <t>ソウハイシュツリョウ</t>
    </rPh>
    <rPh sb="5" eb="7">
      <t>ジッセキ</t>
    </rPh>
    <rPh sb="10" eb="12">
      <t>タンイ</t>
    </rPh>
    <phoneticPr fontId="2"/>
  </si>
  <si>
    <t>基準年度</t>
    <rPh sb="0" eb="2">
      <t>キジュン</t>
    </rPh>
    <rPh sb="2" eb="4">
      <t>ネンド</t>
    </rPh>
    <phoneticPr fontId="2"/>
  </si>
  <si>
    <t>計</t>
    <rPh sb="0" eb="1">
      <t>ケイ</t>
    </rPh>
    <phoneticPr fontId="2"/>
  </si>
  <si>
    <t>増減量（kg-CO2）</t>
    <rPh sb="0" eb="2">
      <t>ゾウゲン</t>
    </rPh>
    <rPh sb="2" eb="3">
      <t>リョウ</t>
    </rPh>
    <phoneticPr fontId="2"/>
  </si>
  <si>
    <t>増減割合（％）</t>
    <rPh sb="0" eb="2">
      <t>ゾウゲン</t>
    </rPh>
    <rPh sb="2" eb="4">
      <t>ワリアイ</t>
    </rPh>
    <phoneticPr fontId="2"/>
  </si>
  <si>
    <t>総排出量（kg-CO2）</t>
    <rPh sb="0" eb="1">
      <t>ソウ</t>
    </rPh>
    <rPh sb="1" eb="3">
      <t>ハイシュツ</t>
    </rPh>
    <rPh sb="3" eb="4">
      <t>リョウ</t>
    </rPh>
    <phoneticPr fontId="2"/>
  </si>
  <si>
    <t>削減量（kg-CO2）</t>
    <rPh sb="0" eb="3">
      <t>サクゲンリョウ</t>
    </rPh>
    <phoneticPr fontId="2"/>
  </si>
  <si>
    <t>25mプールで何杯分？（単位：杯）</t>
    <rPh sb="7" eb="9">
      <t>ナンハイ</t>
    </rPh>
    <rPh sb="9" eb="10">
      <t>ブン</t>
    </rPh>
    <rPh sb="12" eb="14">
      <t>タンイ</t>
    </rPh>
    <rPh sb="15" eb="16">
      <t>ハイ</t>
    </rPh>
    <phoneticPr fontId="2"/>
  </si>
  <si>
    <t>杉の木の吸収慮だと何本分？（単位：本）</t>
    <rPh sb="0" eb="1">
      <t>スギ</t>
    </rPh>
    <rPh sb="2" eb="3">
      <t>キ</t>
    </rPh>
    <rPh sb="4" eb="6">
      <t>キュウシュウ</t>
    </rPh>
    <rPh sb="6" eb="7">
      <t>リョ</t>
    </rPh>
    <rPh sb="9" eb="10">
      <t>ナン</t>
    </rPh>
    <rPh sb="10" eb="12">
      <t>ボンブン</t>
    </rPh>
    <rPh sb="14" eb="16">
      <t>タンイ</t>
    </rPh>
    <rPh sb="17" eb="18">
      <t>ホン</t>
    </rPh>
    <phoneticPr fontId="2"/>
  </si>
  <si>
    <t>（杉の木１本が１年間で吸収する二酸化炭素量を14kg-CO2として推計）</t>
    <phoneticPr fontId="2"/>
  </si>
  <si>
    <t>（1t-CO2の体積（509㎥）を25mプール１杯分として推計）</t>
    <phoneticPr fontId="2"/>
  </si>
  <si>
    <t>対前年度比（目標）</t>
    <rPh sb="0" eb="1">
      <t>タイ</t>
    </rPh>
    <rPh sb="1" eb="5">
      <t>ゼンネンドヒ</t>
    </rPh>
    <rPh sb="6" eb="8">
      <t>モクヒョウ</t>
    </rPh>
    <phoneticPr fontId="2"/>
  </si>
  <si>
    <t>対前年度比（実績）</t>
    <rPh sb="0" eb="1">
      <t>タイ</t>
    </rPh>
    <rPh sb="1" eb="5">
      <t>ゼンネンドヒ</t>
    </rPh>
    <rPh sb="6" eb="8">
      <t>ジッセキ</t>
    </rPh>
    <phoneticPr fontId="2"/>
  </si>
  <si>
    <t>←開始年度が目標年度になります。</t>
    <rPh sb="1" eb="3">
      <t>カイシ</t>
    </rPh>
    <rPh sb="3" eb="5">
      <t>ネンド</t>
    </rPh>
    <rPh sb="6" eb="10">
      <t>モクヒョウネンド</t>
    </rPh>
    <phoneticPr fontId="2"/>
  </si>
  <si>
    <t>　対前年度比で、毎年度何パーセントの削減を目指すか目標を入力してください。</t>
    <rPh sb="1" eb="5">
      <t>タイゼンネンド</t>
    </rPh>
    <rPh sb="5" eb="6">
      <t>ヒ</t>
    </rPh>
    <rPh sb="8" eb="11">
      <t>マイネンド</t>
    </rPh>
    <rPh sb="11" eb="12">
      <t>ナン</t>
    </rPh>
    <rPh sb="18" eb="20">
      <t>サクゲン</t>
    </rPh>
    <rPh sb="21" eb="23">
      <t>メザ</t>
    </rPh>
    <rPh sb="25" eb="27">
      <t>モクヒョウ</t>
    </rPh>
    <rPh sb="28" eb="30">
      <t>ニュウリョク</t>
    </rPh>
    <phoneticPr fontId="2"/>
  </si>
  <si>
    <t>対前年度比で毎年度</t>
    <rPh sb="0" eb="4">
      <t>タイゼンネンド</t>
    </rPh>
    <rPh sb="4" eb="5">
      <t>ヒ</t>
    </rPh>
    <rPh sb="6" eb="9">
      <t>マイネンド</t>
    </rPh>
    <phoneticPr fontId="2"/>
  </si>
  <si>
    <t>削減目標</t>
    <rPh sb="0" eb="4">
      <t>サクゲンモクヒョウ</t>
    </rPh>
    <phoneticPr fontId="2"/>
  </si>
  <si>
    <t>◆削減目標の設定◆</t>
    <rPh sb="1" eb="3">
      <t>サクゲン</t>
    </rPh>
    <rPh sb="3" eb="5">
      <t>モクヒョウ</t>
    </rPh>
    <rPh sb="6" eb="8">
      <t>セッテイ</t>
    </rPh>
    <phoneticPr fontId="2"/>
  </si>
  <si>
    <t>％削減</t>
    <rPh sb="1" eb="3">
      <t>サクゲン</t>
    </rPh>
    <phoneticPr fontId="2"/>
  </si>
  <si>
    <t>1人あたりの排出量
(単位：kg-CO2)</t>
    <rPh sb="1" eb="2">
      <t>ニン</t>
    </rPh>
    <rPh sb="6" eb="9">
      <t>ハイシュツリョウ</t>
    </rPh>
    <rPh sb="11" eb="13">
      <t>タンイ</t>
    </rPh>
    <phoneticPr fontId="2"/>
  </si>
  <si>
    <t>　（毎年度、前年度と比べて何パーセントずつ減らしていくかという目標です。）</t>
    <rPh sb="2" eb="5">
      <t>マイネンド</t>
    </rPh>
    <rPh sb="6" eb="9">
      <t>ゼンネンド</t>
    </rPh>
    <rPh sb="10" eb="11">
      <t>クラ</t>
    </rPh>
    <rPh sb="13" eb="14">
      <t>ナン</t>
    </rPh>
    <rPh sb="21" eb="22">
      <t>ヘ</t>
    </rPh>
    <rPh sb="31" eb="33">
      <t>モクヒョウ</t>
    </rPh>
    <phoneticPr fontId="2"/>
  </si>
  <si>
    <t>　※削減目標は、カーボンニュートラル実現のため２％以上の設定をお願いします。</t>
    <rPh sb="2" eb="6">
      <t>サクゲンモクヒョウ</t>
    </rPh>
    <rPh sb="18" eb="20">
      <t>ジツゲン</t>
    </rPh>
    <rPh sb="25" eb="27">
      <t>イジョウ</t>
    </rPh>
    <rPh sb="28" eb="30">
      <t>セッテイ</t>
    </rPh>
    <rPh sb="32" eb="33">
      <t>ネガ</t>
    </rPh>
    <phoneticPr fontId="2"/>
  </si>
  <si>
    <t>（参考１）ＣＯ２排出量はどれくらい？</t>
    <rPh sb="1" eb="3">
      <t>サンコウ</t>
    </rPh>
    <rPh sb="8" eb="11">
      <t>ハイシュツリョウ</t>
    </rPh>
    <phoneticPr fontId="2"/>
  </si>
  <si>
    <t>（参考２）月ごとの排出量のグラフ</t>
    <rPh sb="1" eb="3">
      <t>サンコウ</t>
    </rPh>
    <rPh sb="5" eb="6">
      <t>ツキ</t>
    </rPh>
    <rPh sb="9" eb="12">
      <t>ハイシュツリョウ</t>
    </rPh>
    <phoneticPr fontId="2"/>
  </si>
  <si>
    <t>（参考）エネルギー種別ごとの排出量</t>
    <rPh sb="1" eb="3">
      <t>サンコウ</t>
    </rPh>
    <rPh sb="9" eb="11">
      <t>シュベツ</t>
    </rPh>
    <rPh sb="14" eb="17">
      <t>ハイシュツリョウ</t>
    </rPh>
    <phoneticPr fontId="2"/>
  </si>
  <si>
    <t>使用量(kWh)</t>
    <rPh sb="0" eb="3">
      <t>シヨウリョウ</t>
    </rPh>
    <phoneticPr fontId="2"/>
  </si>
  <si>
    <t>排出量(kg-CO2)</t>
    <rPh sb="0" eb="3">
      <t>ハイシュツリョウ</t>
    </rPh>
    <phoneticPr fontId="2"/>
  </si>
  <si>
    <t>使用量(㎥)</t>
    <rPh sb="0" eb="3">
      <t>シヨウリョウ</t>
    </rPh>
    <phoneticPr fontId="2"/>
  </si>
  <si>
    <t>使用量(リットル)</t>
    <rPh sb="0" eb="3">
      <t>シヨウリョウ</t>
    </rPh>
    <phoneticPr fontId="2"/>
  </si>
  <si>
    <t>合計</t>
    <rPh sb="0" eb="2">
      <t>ゴウケイ</t>
    </rPh>
    <phoneticPr fontId="2"/>
  </si>
  <si>
    <t>年間のエネルギー種別ごとの使用量とＣＯ２排出量</t>
    <rPh sb="0" eb="2">
      <t>ネンカン</t>
    </rPh>
    <rPh sb="8" eb="10">
      <t>シュベツ</t>
    </rPh>
    <rPh sb="13" eb="16">
      <t>シヨウリョウ</t>
    </rPh>
    <rPh sb="20" eb="23">
      <t>ハイシュツリョウ</t>
    </rPh>
    <phoneticPr fontId="2"/>
  </si>
  <si>
    <t>年間のエネルギー種別ごとのＣＯ２排出量のグラフ</t>
    <rPh sb="0" eb="2">
      <t>ネンカン</t>
    </rPh>
    <rPh sb="8" eb="10">
      <t>シュベツ</t>
    </rPh>
    <rPh sb="16" eb="19">
      <t>ハイシュツリョウ</t>
    </rPh>
    <phoneticPr fontId="2"/>
  </si>
  <si>
    <t>エネルギー種別の選択</t>
    <rPh sb="5" eb="7">
      <t>シュベツ</t>
    </rPh>
    <rPh sb="8" eb="10">
      <t>センタク</t>
    </rPh>
    <phoneticPr fontId="2"/>
  </si>
  <si>
    <t>排出量行</t>
    <rPh sb="0" eb="3">
      <t>ハイシュツリョウ</t>
    </rPh>
    <rPh sb="3" eb="4">
      <t>ギョウ</t>
    </rPh>
    <phoneticPr fontId="2"/>
  </si>
  <si>
    <t>エネルギー種別ごとの使用量と排出量の月別グラフ</t>
    <rPh sb="5" eb="7">
      <t>シュベツ</t>
    </rPh>
    <rPh sb="10" eb="13">
      <t>シヨウリョウ</t>
    </rPh>
    <rPh sb="14" eb="17">
      <t>ハイシュツリョウ</t>
    </rPh>
    <rPh sb="18" eb="20">
      <t>ツキベツ</t>
    </rPh>
    <phoneticPr fontId="2"/>
  </si>
  <si>
    <t>エネルギー種別を選択いただくと、そのエネルギーの月別の使用量と排出量のグラフを確認いただけます。</t>
    <rPh sb="5" eb="7">
      <t>シュベツ</t>
    </rPh>
    <rPh sb="8" eb="10">
      <t>センタク</t>
    </rPh>
    <rPh sb="24" eb="26">
      <t>ツキベツ</t>
    </rPh>
    <rPh sb="27" eb="30">
      <t>シヨウリョウ</t>
    </rPh>
    <rPh sb="31" eb="34">
      <t>ハイシュツリョウ</t>
    </rPh>
    <rPh sb="39" eb="41">
      <t>カクニン</t>
    </rPh>
    <phoneticPr fontId="2"/>
  </si>
  <si>
    <t>登米市市民生活部環境課
電話　0220-58-5553／FAX　0220－58－3345
電子メール　kankyo@city.tome.miyagi.jp</t>
    <rPh sb="0" eb="11">
      <t>トメシシミンセイカツブカンキョウカ</t>
    </rPh>
    <rPh sb="12" eb="14">
      <t>デンワ</t>
    </rPh>
    <rPh sb="45" eb="47">
      <t>デンシ</t>
    </rPh>
    <phoneticPr fontId="2"/>
  </si>
  <si>
    <t>※排出量は、各エネルギー種別の使用量に、環境省等が公表している排出係数をかけて計算しています。</t>
    <rPh sb="1" eb="4">
      <t>ハイシュツリョウ</t>
    </rPh>
    <rPh sb="6" eb="7">
      <t>カク</t>
    </rPh>
    <rPh sb="12" eb="14">
      <t>シュベツ</t>
    </rPh>
    <rPh sb="15" eb="18">
      <t>シヨウリョウ</t>
    </rPh>
    <rPh sb="20" eb="24">
      <t>カンキョウショウトウ</t>
    </rPh>
    <rPh sb="25" eb="27">
      <t>コウヒョウ</t>
    </rPh>
    <rPh sb="31" eb="35">
      <t>ハイシュツケイスウ</t>
    </rPh>
    <rPh sb="39" eb="41">
      <t>ケイサン</t>
    </rPh>
    <phoneticPr fontId="2"/>
  </si>
  <si>
    <t>なまえ</t>
    <phoneticPr fontId="2"/>
  </si>
  <si>
    <t>年度別排出量</t>
    <rPh sb="0" eb="2">
      <t>ネンド</t>
    </rPh>
    <rPh sb="2" eb="3">
      <t>ベツ</t>
    </rPh>
    <rPh sb="3" eb="6">
      <t>ハイシュツリョウ</t>
    </rPh>
    <phoneticPr fontId="2"/>
  </si>
  <si>
    <t>排出量(目標)</t>
    <rPh sb="0" eb="3">
      <t>ハイシュツリョウ</t>
    </rPh>
    <rPh sb="4" eb="6">
      <t>モクヒョウ</t>
    </rPh>
    <phoneticPr fontId="2"/>
  </si>
  <si>
    <t>排出量(実績)</t>
    <rPh sb="0" eb="3">
      <t>ハイシュツリョウ</t>
    </rPh>
    <rPh sb="4" eb="6">
      <t>ジッセキ</t>
    </rPh>
    <phoneticPr fontId="2"/>
  </si>
  <si>
    <t>月別排出量</t>
    <rPh sb="0" eb="2">
      <t>ツキベツ</t>
    </rPh>
    <rPh sb="2" eb="5">
      <t>ハイシュツリョウ</t>
    </rPh>
    <phoneticPr fontId="2"/>
  </si>
  <si>
    <t>LPガス</t>
  </si>
  <si>
    <t>ガソリン</t>
  </si>
  <si>
    <t>エネルギー種別ごとの年度排出量</t>
    <rPh sb="5" eb="7">
      <t>シュベツ</t>
    </rPh>
    <rPh sb="10" eb="12">
      <t>ネンド</t>
    </rPh>
    <rPh sb="12" eb="15">
      <t>ハイシュツリョウ</t>
    </rPh>
    <phoneticPr fontId="2"/>
  </si>
  <si>
    <t>エネルギー種別ごとの月別使用量</t>
    <rPh sb="5" eb="7">
      <t>シュベツ</t>
    </rPh>
    <rPh sb="10" eb="12">
      <t>ツキベツ</t>
    </rPh>
    <rPh sb="12" eb="15">
      <t>シヨウリョウ</t>
    </rPh>
    <phoneticPr fontId="2"/>
  </si>
  <si>
    <t>行番号</t>
    <rPh sb="0" eb="3">
      <t>ギョウバンゴウ</t>
    </rPh>
    <phoneticPr fontId="2"/>
  </si>
  <si>
    <t>使用量行</t>
    <rPh sb="0" eb="3">
      <t>シヨウリョウ</t>
    </rPh>
    <rPh sb="3" eb="4">
      <t>ギョウ</t>
    </rPh>
    <phoneticPr fontId="2"/>
  </si>
  <si>
    <t>エネルギー種別ごとの月別排出量</t>
    <rPh sb="5" eb="7">
      <t>シュベツ</t>
    </rPh>
    <rPh sb="10" eb="12">
      <t>ツキベツ</t>
    </rPh>
    <rPh sb="12" eb="15">
      <t>ハイシュツリョウ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</si>
</sst>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令&quot;&quot;和&quot;General&quot;年&quot;"/>
    <numFmt numFmtId="177" formatCode="General&quot;年&quot;"/>
    <numFmt numFmtId="178" formatCode="#,##0.0;[Red]\-#,##0.0"/>
    <numFmt numFmtId="179" formatCode="0.0%"/>
    <numFmt numFmtId="180" formatCode="0_ ;[Red]\-0\ "/>
    <numFmt numFmtId="181" formatCode="0.0_ ;[Red]\-0.0\ "/>
    <numFmt numFmtId="182" formatCode="0.0"/>
  </numFmts>
  <fonts count="3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theme="1"/>
      <name val="HGP創英角ｺﾞｼｯｸUB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HGS創英角ｺﾞｼｯｸUB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HGS創英角ﾎﾟｯﾌﾟ体"/>
      <family val="3"/>
      <charset val="128"/>
    </font>
    <font>
      <sz val="14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HGS創英角ｺﾞｼｯｸUB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b/>
      <sz val="18"/>
      <color theme="1"/>
      <name val="HGS創英角ﾎﾟｯﾌﾟ体"/>
      <family val="3"/>
      <charset val="128"/>
    </font>
    <font>
      <sz val="18"/>
      <color theme="1"/>
      <name val="HGS創英角ﾎﾟｯﾌﾟ体"/>
      <family val="3"/>
      <charset val="128"/>
    </font>
    <font>
      <sz val="14"/>
      <color rgb="FFFF0000"/>
      <name val="HGS創英角ｺﾞｼｯｸUB"/>
      <family val="3"/>
      <charset val="128"/>
    </font>
    <font>
      <b/>
      <sz val="20"/>
      <color rgb="FFFF0000"/>
      <name val="HGS創英角ﾎﾟｯﾌﾟ体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HGS創英角ﾎﾟｯﾌﾟ体"/>
      <family val="3"/>
      <charset val="128"/>
    </font>
    <font>
      <sz val="12"/>
      <color theme="1"/>
      <name val="ＭＳ ゴシック"/>
      <family val="2"/>
      <charset val="128"/>
    </font>
    <font>
      <sz val="14"/>
      <color theme="1"/>
      <name val="HGS創英角ﾎﾟｯﾌﾟ体"/>
      <family val="3"/>
      <charset val="128"/>
    </font>
    <font>
      <sz val="12"/>
      <color theme="1"/>
      <name val="HGS創英角ｺﾞｼｯｸUB"/>
      <family val="3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66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2" fontId="0" fillId="6" borderId="1" xfId="0" applyNumberFormat="1" applyFill="1" applyBorder="1">
      <alignment vertical="center"/>
    </xf>
    <xf numFmtId="2" fontId="0" fillId="0" borderId="1" xfId="0" applyNumberFormat="1" applyBorder="1" applyProtection="1">
      <alignment vertical="center"/>
      <protection locked="0"/>
    </xf>
    <xf numFmtId="0" fontId="0" fillId="8" borderId="1" xfId="0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180" fontId="4" fillId="11" borderId="7" xfId="1" applyNumberFormat="1" applyFont="1" applyFill="1" applyBorder="1" applyAlignment="1">
      <alignment horizontal="right" vertical="center" shrinkToFit="1"/>
    </xf>
    <xf numFmtId="9" fontId="4" fillId="11" borderId="3" xfId="2" applyFont="1" applyFill="1" applyBorder="1" applyAlignment="1">
      <alignment horizontal="right" vertical="center" shrinkToFit="1"/>
    </xf>
    <xf numFmtId="0" fontId="0" fillId="14" borderId="0" xfId="0" applyFill="1">
      <alignment vertical="center"/>
    </xf>
    <xf numFmtId="0" fontId="5" fillId="14" borderId="0" xfId="0" applyFont="1" applyFill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179" fontId="4" fillId="12" borderId="3" xfId="2" applyNumberFormat="1" applyFont="1" applyFill="1" applyBorder="1" applyAlignment="1">
      <alignment horizontal="right" vertical="center" shrinkToFit="1"/>
    </xf>
    <xf numFmtId="179" fontId="4" fillId="12" borderId="10" xfId="2" applyNumberFormat="1" applyFont="1" applyFill="1" applyBorder="1" applyAlignment="1">
      <alignment horizontal="right" vertical="center" shrinkToFit="1"/>
    </xf>
    <xf numFmtId="178" fontId="7" fillId="13" borderId="9" xfId="1" applyNumberFormat="1" applyFont="1" applyFill="1" applyBorder="1" applyAlignment="1">
      <alignment horizontal="right" vertical="center" shrinkToFit="1"/>
    </xf>
    <xf numFmtId="178" fontId="7" fillId="13" borderId="12" xfId="1" applyNumberFormat="1" applyFont="1" applyFill="1" applyBorder="1" applyAlignment="1">
      <alignment horizontal="right" vertical="center" shrinkToFit="1"/>
    </xf>
    <xf numFmtId="179" fontId="4" fillId="16" borderId="15" xfId="2" applyNumberFormat="1" applyFont="1" applyFill="1" applyBorder="1" applyAlignment="1">
      <alignment horizontal="right" vertical="center" shrinkToFit="1"/>
    </xf>
    <xf numFmtId="178" fontId="4" fillId="16" borderId="13" xfId="0" applyNumberFormat="1" applyFont="1" applyFill="1" applyBorder="1">
      <alignment vertical="center"/>
    </xf>
    <xf numFmtId="0" fontId="3" fillId="15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81" fontId="8" fillId="11" borderId="2" xfId="1" applyNumberFormat="1" applyFont="1" applyFill="1" applyBorder="1" applyAlignment="1">
      <alignment horizontal="right" vertical="center" shrinkToFit="1"/>
    </xf>
    <xf numFmtId="178" fontId="8" fillId="6" borderId="2" xfId="1" applyNumberFormat="1" applyFont="1" applyFill="1" applyBorder="1" applyAlignment="1">
      <alignment horizontal="right" vertical="center" shrinkToFit="1"/>
    </xf>
    <xf numFmtId="0" fontId="8" fillId="3" borderId="1" xfId="0" applyFont="1" applyFill="1" applyBorder="1" applyAlignment="1">
      <alignment horizontal="center" vertical="center" wrapText="1"/>
    </xf>
    <xf numFmtId="181" fontId="10" fillId="6" borderId="1" xfId="1" applyNumberFormat="1" applyFont="1" applyFill="1" applyBorder="1" applyAlignment="1">
      <alignment horizontal="right" vertical="center" shrinkToFit="1"/>
    </xf>
    <xf numFmtId="181" fontId="8" fillId="6" borderId="1" xfId="1" applyNumberFormat="1" applyFont="1" applyFill="1" applyBorder="1" applyAlignment="1">
      <alignment horizontal="right" vertical="center" shrinkToFit="1"/>
    </xf>
    <xf numFmtId="181" fontId="8" fillId="6" borderId="4" xfId="1" applyNumberFormat="1" applyFont="1" applyFill="1" applyBorder="1" applyAlignment="1">
      <alignment horizontal="right" vertical="center" shrinkToFit="1"/>
    </xf>
    <xf numFmtId="181" fontId="8" fillId="16" borderId="15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81" fontId="8" fillId="16" borderId="14" xfId="0" applyNumberFormat="1" applyFont="1" applyFill="1" applyBorder="1">
      <alignment vertical="center"/>
    </xf>
    <xf numFmtId="178" fontId="7" fillId="16" borderId="16" xfId="0" applyNumberFormat="1" applyFont="1" applyFill="1" applyBorder="1">
      <alignment vertical="center"/>
    </xf>
    <xf numFmtId="0" fontId="3" fillId="15" borderId="1" xfId="0" applyFont="1" applyFill="1" applyBorder="1" applyAlignment="1">
      <alignment horizontal="center" vertical="center"/>
    </xf>
    <xf numFmtId="178" fontId="7" fillId="13" borderId="1" xfId="1" applyNumberFormat="1" applyFont="1" applyFill="1" applyBorder="1" applyAlignment="1">
      <alignment horizontal="right" vertical="center" shrinkToFit="1"/>
    </xf>
    <xf numFmtId="178" fontId="16" fillId="16" borderId="1" xfId="0" applyNumberFormat="1" applyFont="1" applyFill="1" applyBorder="1">
      <alignment vertical="center"/>
    </xf>
    <xf numFmtId="178" fontId="7" fillId="13" borderId="1" xfId="1" applyNumberFormat="1" applyFont="1" applyFill="1" applyBorder="1" applyAlignment="1">
      <alignment vertical="center" shrinkToFit="1"/>
    </xf>
    <xf numFmtId="178" fontId="7" fillId="16" borderId="1" xfId="1" applyNumberFormat="1" applyFont="1" applyFill="1" applyBorder="1" applyAlignment="1">
      <alignment vertical="center" shrinkToFit="1"/>
    </xf>
    <xf numFmtId="0" fontId="18" fillId="2" borderId="1" xfId="0" applyFont="1" applyFill="1" applyBorder="1" applyAlignment="1">
      <alignment horizontal="center" vertical="center"/>
    </xf>
    <xf numFmtId="0" fontId="0" fillId="18" borderId="0" xfId="0" applyFill="1" applyAlignment="1">
      <alignment horizontal="left" vertical="top"/>
    </xf>
    <xf numFmtId="0" fontId="0" fillId="18" borderId="0" xfId="0" applyFill="1">
      <alignment vertical="center"/>
    </xf>
    <xf numFmtId="0" fontId="9" fillId="18" borderId="0" xfId="0" applyFont="1" applyFill="1" applyBorder="1">
      <alignment vertical="center"/>
    </xf>
    <xf numFmtId="0" fontId="0" fillId="18" borderId="0" xfId="0" applyFill="1" applyBorder="1">
      <alignment vertical="center"/>
    </xf>
    <xf numFmtId="0" fontId="24" fillId="18" borderId="0" xfId="0" applyFont="1" applyFill="1" applyBorder="1" applyAlignment="1">
      <alignment horizontal="left" vertical="center"/>
    </xf>
    <xf numFmtId="0" fontId="19" fillId="18" borderId="0" xfId="0" applyFont="1" applyFill="1" applyBorder="1" applyAlignment="1">
      <alignment horizontal="left" vertical="center"/>
    </xf>
    <xf numFmtId="0" fontId="17" fillId="18" borderId="0" xfId="0" applyFont="1" applyFill="1" applyBorder="1" applyAlignment="1">
      <alignment vertical="center"/>
    </xf>
    <xf numFmtId="0" fontId="11" fillId="18" borderId="5" xfId="0" applyFont="1" applyFill="1" applyBorder="1" applyAlignment="1">
      <alignment horizontal="center" vertical="center"/>
    </xf>
    <xf numFmtId="0" fontId="22" fillId="18" borderId="0" xfId="0" applyFont="1" applyFill="1" applyBorder="1">
      <alignment vertical="center"/>
    </xf>
    <xf numFmtId="0" fontId="0" fillId="18" borderId="5" xfId="0" applyFill="1" applyBorder="1">
      <alignment vertical="center"/>
    </xf>
    <xf numFmtId="0" fontId="14" fillId="18" borderId="5" xfId="0" applyFont="1" applyFill="1" applyBorder="1" applyAlignment="1">
      <alignment horizontal="left" vertical="center"/>
    </xf>
    <xf numFmtId="0" fontId="25" fillId="18" borderId="0" xfId="0" applyFont="1" applyFill="1">
      <alignment vertical="center"/>
    </xf>
    <xf numFmtId="0" fontId="4" fillId="18" borderId="0" xfId="0" applyFont="1" applyFill="1" applyBorder="1">
      <alignment vertical="center"/>
    </xf>
    <xf numFmtId="0" fontId="24" fillId="18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vertical="center"/>
    </xf>
    <xf numFmtId="0" fontId="24" fillId="18" borderId="0" xfId="0" applyFont="1" applyFill="1" applyBorder="1">
      <alignment vertical="center"/>
    </xf>
    <xf numFmtId="0" fontId="27" fillId="18" borderId="0" xfId="0" applyFont="1" applyFill="1">
      <alignment vertical="center"/>
    </xf>
    <xf numFmtId="0" fontId="28" fillId="15" borderId="1" xfId="0" applyFon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0" fillId="17" borderId="1" xfId="0" applyFill="1" applyBorder="1">
      <alignment vertical="center"/>
    </xf>
    <xf numFmtId="0" fontId="0" fillId="25" borderId="0" xfId="0" applyFill="1" applyBorder="1" applyAlignment="1">
      <alignment horizontal="center" vertical="center"/>
    </xf>
    <xf numFmtId="0" fontId="0" fillId="17" borderId="0" xfId="0" applyFill="1" applyBorder="1">
      <alignment vertical="center"/>
    </xf>
    <xf numFmtId="0" fontId="0" fillId="18" borderId="0" xfId="0" applyFill="1" applyBorder="1" applyAlignment="1">
      <alignment horizontal="center" vertical="center"/>
    </xf>
    <xf numFmtId="0" fontId="12" fillId="18" borderId="0" xfId="0" applyFont="1" applyFill="1">
      <alignment vertical="center"/>
    </xf>
    <xf numFmtId="0" fontId="11" fillId="26" borderId="17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left" vertical="center"/>
    </xf>
    <xf numFmtId="0" fontId="8" fillId="18" borderId="0" xfId="0" applyFont="1" applyFill="1" applyBorder="1" applyAlignment="1">
      <alignment horizontal="center" vertical="center" wrapText="1"/>
    </xf>
    <xf numFmtId="181" fontId="8" fillId="18" borderId="0" xfId="1" applyNumberFormat="1" applyFont="1" applyFill="1" applyBorder="1" applyAlignment="1">
      <alignment horizontal="right" vertical="center" shrinkToFit="1"/>
    </xf>
    <xf numFmtId="181" fontId="10" fillId="18" borderId="0" xfId="1" applyNumberFormat="1" applyFont="1" applyFill="1" applyBorder="1" applyAlignment="1">
      <alignment horizontal="right" vertical="center" shrinkToFit="1"/>
    </xf>
    <xf numFmtId="181" fontId="8" fillId="18" borderId="0" xfId="0" applyNumberFormat="1" applyFont="1" applyFill="1" applyBorder="1">
      <alignment vertical="center"/>
    </xf>
    <xf numFmtId="176" fontId="0" fillId="19" borderId="1" xfId="0" applyNumberFormat="1" applyFill="1" applyBorder="1" applyAlignment="1">
      <alignment horizontal="center" vertical="center"/>
    </xf>
    <xf numFmtId="177" fontId="0" fillId="19" borderId="1" xfId="0" applyNumberForma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176" fontId="0" fillId="12" borderId="1" xfId="0" applyNumberFormat="1" applyFill="1" applyBorder="1" applyAlignment="1">
      <alignment horizontal="center" vertical="center"/>
    </xf>
    <xf numFmtId="177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76" fontId="0" fillId="20" borderId="1" xfId="0" applyNumberFormat="1" applyFill="1" applyBorder="1" applyAlignment="1">
      <alignment horizontal="center" vertical="center"/>
    </xf>
    <xf numFmtId="177" fontId="0" fillId="20" borderId="1" xfId="0" applyNumberForma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176" fontId="0" fillId="10" borderId="1" xfId="0" applyNumberFormat="1" applyFill="1" applyBorder="1" applyAlignment="1">
      <alignment horizontal="center" vertical="center"/>
    </xf>
    <xf numFmtId="177" fontId="0" fillId="10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7" fontId="0" fillId="27" borderId="1" xfId="0" applyNumberForma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176" fontId="0" fillId="11" borderId="1" xfId="0" applyNumberFormat="1" applyFill="1" applyBorder="1" applyAlignment="1">
      <alignment horizontal="center" vertical="center"/>
    </xf>
    <xf numFmtId="177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76" fontId="0" fillId="28" borderId="1" xfId="0" applyNumberFormat="1" applyFill="1" applyBorder="1" applyAlignment="1">
      <alignment horizontal="center" vertical="center"/>
    </xf>
    <xf numFmtId="177" fontId="0" fillId="28" borderId="1" xfId="0" applyNumberFormat="1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176" fontId="0" fillId="13" borderId="1" xfId="0" applyNumberFormat="1" applyFill="1" applyBorder="1" applyAlignment="1">
      <alignment horizontal="center" vertical="center"/>
    </xf>
    <xf numFmtId="177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30" fillId="2" borderId="1" xfId="0" applyFon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14" fillId="18" borderId="26" xfId="0" applyFont="1" applyFill="1" applyBorder="1" applyAlignment="1">
      <alignment vertical="center" shrinkToFit="1"/>
    </xf>
    <xf numFmtId="0" fontId="27" fillId="2" borderId="27" xfId="0" applyFont="1" applyFill="1" applyBorder="1" applyAlignment="1">
      <alignment vertical="center" shrinkToFit="1"/>
    </xf>
    <xf numFmtId="0" fontId="14" fillId="6" borderId="28" xfId="0" applyFont="1" applyFill="1" applyBorder="1" applyAlignment="1">
      <alignment vertical="center" shrinkToFit="1"/>
    </xf>
    <xf numFmtId="0" fontId="27" fillId="10" borderId="27" xfId="0" applyFont="1" applyFill="1" applyBorder="1" applyAlignment="1">
      <alignment vertical="center" shrinkToFit="1"/>
    </xf>
    <xf numFmtId="0" fontId="27" fillId="16" borderId="27" xfId="0" applyFont="1" applyFill="1" applyBorder="1" applyAlignment="1">
      <alignment vertical="center" shrinkToFit="1"/>
    </xf>
    <xf numFmtId="0" fontId="14" fillId="22" borderId="28" xfId="0" applyFont="1" applyFill="1" applyBorder="1" applyAlignment="1">
      <alignment vertical="center" shrinkToFit="1"/>
    </xf>
    <xf numFmtId="0" fontId="27" fillId="19" borderId="27" xfId="0" applyFont="1" applyFill="1" applyBorder="1" applyAlignment="1">
      <alignment vertical="center" shrinkToFit="1"/>
    </xf>
    <xf numFmtId="0" fontId="14" fillId="23" borderId="28" xfId="0" applyFont="1" applyFill="1" applyBorder="1" applyAlignment="1">
      <alignment vertical="center" shrinkToFit="1"/>
    </xf>
    <xf numFmtId="0" fontId="27" fillId="20" borderId="27" xfId="0" applyFont="1" applyFill="1" applyBorder="1" applyAlignment="1">
      <alignment vertical="center" shrinkToFit="1"/>
    </xf>
    <xf numFmtId="0" fontId="14" fillId="24" borderId="28" xfId="0" applyFont="1" applyFill="1" applyBorder="1" applyAlignment="1">
      <alignment vertical="center" shrinkToFit="1"/>
    </xf>
    <xf numFmtId="0" fontId="27" fillId="21" borderId="27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182" fontId="0" fillId="0" borderId="1" xfId="0" applyNumberFormat="1" applyBorder="1">
      <alignment vertical="center"/>
    </xf>
    <xf numFmtId="182" fontId="14" fillId="18" borderId="18" xfId="0" applyNumberFormat="1" applyFont="1" applyFill="1" applyBorder="1" applyAlignment="1">
      <alignment vertical="center" shrinkToFit="1"/>
    </xf>
    <xf numFmtId="182" fontId="27" fillId="2" borderId="24" xfId="1" applyNumberFormat="1" applyFont="1" applyFill="1" applyBorder="1" applyAlignment="1">
      <alignment vertical="center" shrinkToFit="1"/>
    </xf>
    <xf numFmtId="182" fontId="27" fillId="2" borderId="20" xfId="1" applyNumberFormat="1" applyFont="1" applyFill="1" applyBorder="1" applyAlignment="1">
      <alignment vertical="center" shrinkToFit="1"/>
    </xf>
    <xf numFmtId="182" fontId="14" fillId="6" borderId="25" xfId="0" applyNumberFormat="1" applyFont="1" applyFill="1" applyBorder="1" applyAlignment="1">
      <alignment vertical="center" shrinkToFit="1"/>
    </xf>
    <xf numFmtId="182" fontId="27" fillId="10" borderId="24" xfId="1" applyNumberFormat="1" applyFont="1" applyFill="1" applyBorder="1" applyAlignment="1">
      <alignment vertical="center" shrinkToFit="1"/>
    </xf>
    <xf numFmtId="182" fontId="27" fillId="10" borderId="20" xfId="1" applyNumberFormat="1" applyFont="1" applyFill="1" applyBorder="1" applyAlignment="1">
      <alignment vertical="center" shrinkToFit="1"/>
    </xf>
    <xf numFmtId="182" fontId="27" fillId="16" borderId="24" xfId="1" applyNumberFormat="1" applyFont="1" applyFill="1" applyBorder="1" applyAlignment="1">
      <alignment vertical="center" shrinkToFit="1"/>
    </xf>
    <xf numFmtId="182" fontId="27" fillId="16" borderId="20" xfId="1" applyNumberFormat="1" applyFont="1" applyFill="1" applyBorder="1" applyAlignment="1">
      <alignment vertical="center" shrinkToFit="1"/>
    </xf>
    <xf numFmtId="182" fontId="14" fillId="22" borderId="25" xfId="0" applyNumberFormat="1" applyFont="1" applyFill="1" applyBorder="1" applyAlignment="1">
      <alignment vertical="center" shrinkToFit="1"/>
    </xf>
    <xf numFmtId="182" fontId="27" fillId="19" borderId="24" xfId="1" applyNumberFormat="1" applyFont="1" applyFill="1" applyBorder="1" applyAlignment="1">
      <alignment vertical="center" shrinkToFit="1"/>
    </xf>
    <xf numFmtId="182" fontId="27" fillId="19" borderId="20" xfId="1" applyNumberFormat="1" applyFont="1" applyFill="1" applyBorder="1" applyAlignment="1">
      <alignment vertical="center" shrinkToFit="1"/>
    </xf>
    <xf numFmtId="182" fontId="14" fillId="23" borderId="25" xfId="0" applyNumberFormat="1" applyFont="1" applyFill="1" applyBorder="1" applyAlignment="1">
      <alignment vertical="center" shrinkToFit="1"/>
    </xf>
    <xf numFmtId="182" fontId="27" fillId="20" borderId="24" xfId="1" applyNumberFormat="1" applyFont="1" applyFill="1" applyBorder="1" applyAlignment="1">
      <alignment vertical="center" shrinkToFit="1"/>
    </xf>
    <xf numFmtId="182" fontId="27" fillId="20" borderId="20" xfId="1" applyNumberFormat="1" applyFont="1" applyFill="1" applyBorder="1" applyAlignment="1">
      <alignment vertical="center" shrinkToFit="1"/>
    </xf>
    <xf numFmtId="182" fontId="14" fillId="24" borderId="25" xfId="0" applyNumberFormat="1" applyFont="1" applyFill="1" applyBorder="1" applyAlignment="1">
      <alignment vertical="center" shrinkToFit="1"/>
    </xf>
    <xf numFmtId="182" fontId="27" fillId="21" borderId="24" xfId="1" applyNumberFormat="1" applyFont="1" applyFill="1" applyBorder="1" applyAlignment="1">
      <alignment vertical="center" shrinkToFit="1"/>
    </xf>
    <xf numFmtId="182" fontId="27" fillId="21" borderId="20" xfId="1" applyNumberFormat="1" applyFont="1" applyFill="1" applyBorder="1" applyAlignment="1">
      <alignment vertical="center" shrinkToFit="1"/>
    </xf>
    <xf numFmtId="0" fontId="8" fillId="11" borderId="1" xfId="1" applyNumberFormat="1" applyFont="1" applyFill="1" applyBorder="1" applyAlignment="1">
      <alignment horizontal="right" vertical="center" shrinkToFit="1"/>
    </xf>
    <xf numFmtId="182" fontId="4" fillId="12" borderId="7" xfId="1" applyNumberFormat="1" applyFont="1" applyFill="1" applyBorder="1" applyAlignment="1">
      <alignment horizontal="right" vertical="center" shrinkToFit="1"/>
    </xf>
    <xf numFmtId="182" fontId="4" fillId="12" borderId="11" xfId="1" applyNumberFormat="1" applyFont="1" applyFill="1" applyBorder="1" applyAlignment="1">
      <alignment horizontal="right" vertical="center" shrinkToFit="1"/>
    </xf>
    <xf numFmtId="178" fontId="0" fillId="0" borderId="1" xfId="1" applyNumberFormat="1" applyFont="1" applyBorder="1" applyAlignment="1" applyProtection="1">
      <alignment vertical="center" shrinkToFit="1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18" borderId="1" xfId="0" applyFill="1" applyBorder="1" applyAlignment="1">
      <alignment horizontal="left" vertical="center" wrapText="1"/>
    </xf>
    <xf numFmtId="0" fontId="0" fillId="18" borderId="1" xfId="0" applyFill="1" applyBorder="1" applyAlignment="1">
      <alignment horizontal="left" vertical="center"/>
    </xf>
    <xf numFmtId="0" fontId="24" fillId="18" borderId="0" xfId="0" applyFont="1" applyFill="1" applyBorder="1" applyAlignment="1">
      <alignment horizontal="center" vertical="center"/>
    </xf>
    <xf numFmtId="0" fontId="19" fillId="18" borderId="0" xfId="0" applyFont="1" applyFill="1" applyBorder="1" applyAlignment="1">
      <alignment horizontal="left" vertical="center"/>
    </xf>
    <xf numFmtId="0" fontId="9" fillId="18" borderId="0" xfId="0" applyFont="1" applyFill="1" applyBorder="1" applyAlignment="1">
      <alignment horizontal="left" vertical="center"/>
    </xf>
    <xf numFmtId="0" fontId="20" fillId="17" borderId="1" xfId="0" applyFont="1" applyFill="1" applyBorder="1" applyAlignment="1">
      <alignment horizontal="right" vertical="center"/>
    </xf>
    <xf numFmtId="0" fontId="20" fillId="17" borderId="4" xfId="0" applyFont="1" applyFill="1" applyBorder="1" applyAlignment="1">
      <alignment horizontal="right" vertical="center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1" fillId="17" borderId="19" xfId="0" applyFont="1" applyFill="1" applyBorder="1" applyAlignment="1">
      <alignment horizontal="left" vertical="center"/>
    </xf>
    <xf numFmtId="0" fontId="21" fillId="17" borderId="1" xfId="0" applyFont="1" applyFill="1" applyBorder="1" applyAlignment="1">
      <alignment horizontal="left" vertical="center"/>
    </xf>
    <xf numFmtId="178" fontId="7" fillId="13" borderId="1" xfId="1" applyNumberFormat="1" applyFont="1" applyFill="1" applyBorder="1" applyAlignment="1">
      <alignment vertical="center" shrinkToFit="1"/>
    </xf>
    <xf numFmtId="178" fontId="7" fillId="16" borderId="1" xfId="1" applyNumberFormat="1" applyFont="1" applyFill="1" applyBorder="1" applyAlignment="1">
      <alignment vertical="center" shrinkToFi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29" fillId="1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left" vertical="center" wrapText="1"/>
    </xf>
    <xf numFmtId="0" fontId="4" fillId="15" borderId="8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28" fillId="15" borderId="18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8" fillId="25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18" borderId="0" xfId="0" applyFont="1" applyFill="1" applyBorder="1" applyAlignment="1">
      <alignment horizontal="center" vertical="center"/>
    </xf>
    <xf numFmtId="0" fontId="8" fillId="25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6" fillId="16" borderId="13" xfId="0" applyFont="1" applyFill="1" applyBorder="1" applyAlignment="1">
      <alignment horizontal="center" vertical="center"/>
    </xf>
    <xf numFmtId="0" fontId="26" fillId="16" borderId="15" xfId="0" applyFont="1" applyFill="1" applyBorder="1" applyAlignment="1">
      <alignment horizontal="center" vertical="center"/>
    </xf>
    <xf numFmtId="0" fontId="26" fillId="19" borderId="13" xfId="0" applyFont="1" applyFill="1" applyBorder="1" applyAlignment="1">
      <alignment horizontal="center" vertical="center"/>
    </xf>
    <xf numFmtId="0" fontId="26" fillId="19" borderId="15" xfId="0" applyFont="1" applyFill="1" applyBorder="1" applyAlignment="1">
      <alignment horizontal="center" vertical="center"/>
    </xf>
    <xf numFmtId="0" fontId="26" fillId="20" borderId="13" xfId="0" applyFont="1" applyFill="1" applyBorder="1" applyAlignment="1">
      <alignment horizontal="center" vertical="center"/>
    </xf>
    <xf numFmtId="0" fontId="26" fillId="20" borderId="15" xfId="0" applyFont="1" applyFill="1" applyBorder="1" applyAlignment="1">
      <alignment horizontal="center" vertical="center"/>
    </xf>
    <xf numFmtId="0" fontId="26" fillId="21" borderId="13" xfId="0" applyFont="1" applyFill="1" applyBorder="1" applyAlignment="1">
      <alignment horizontal="center" vertical="center"/>
    </xf>
    <xf numFmtId="0" fontId="26" fillId="21" borderId="1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CC66FF"/>
      <color rgb="FF66FF66"/>
      <color rgb="FFCCFFFF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/>
              <a:t>年間のＣＯ２排出量</a:t>
            </a:r>
          </a:p>
        </c:rich>
      </c:tx>
      <c:layout>
        <c:manualLayout>
          <c:xMode val="edge"/>
          <c:yMode val="edge"/>
          <c:x val="0.38363790323511404"/>
          <c:y val="3.665016673976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522854638445276E-2"/>
          <c:y val="0.14552380952380953"/>
          <c:w val="0.7729167497686138"/>
          <c:h val="0.7563675173133478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グラフ用!$A$3</c:f>
              <c:strCache>
                <c:ptCount val="1"/>
                <c:pt idx="0">
                  <c:v>排出量(実績)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グラフ用!$B$2:$I$2</c:f>
            </c:numRef>
          </c:cat>
          <c:val>
            <c:numRef>
              <c:f>グラフ用!$B$3:$I$3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8-4291-BC4D-2DBAB96F7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380200"/>
        <c:axId val="502375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グラフ用!$A$2</c15:sqref>
                        </c15:formulaRef>
                      </c:ext>
                    </c:extLst>
                    <c:strCache>
                      <c:ptCount val="1"/>
                      <c:pt idx="0">
                        <c:v>年度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グラフ用!$B$2:$I$2</c15:sqref>
                        </c15:formulaRef>
                      </c:ext>
                    </c:extLst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グラフ用!$B$2:$I$2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3C8-4291-BC4D-2DBAB96F7CF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グラフ用!$A$4</c:f>
              <c:strCache>
                <c:ptCount val="1"/>
                <c:pt idx="0">
                  <c:v>排出量(目標)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グラフ用!$B$4:$I$4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8-4291-BC4D-2DBAB96F7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380200"/>
        <c:axId val="502375280"/>
      </c:lineChart>
      <c:catAx>
        <c:axId val="502380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900"/>
                  <a:t>年度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02375280"/>
        <c:crosses val="autoZero"/>
        <c:auto val="1"/>
        <c:lblAlgn val="ctr"/>
        <c:lblOffset val="100"/>
        <c:noMultiLvlLbl val="0"/>
      </c:catAx>
      <c:valAx>
        <c:axId val="5023752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900"/>
                  <a:t>排出量（</a:t>
                </a:r>
                <a:r>
                  <a:rPr lang="en-US" altLang="ja-JP" sz="900"/>
                  <a:t>kg-CO2</a:t>
                </a:r>
                <a:r>
                  <a:rPr lang="ja-JP" altLang="en-US" sz="900"/>
                  <a:t>）</a:t>
                </a:r>
              </a:p>
            </c:rich>
          </c:tx>
          <c:layout>
            <c:manualLayout>
              <c:xMode val="edge"/>
              <c:yMode val="edge"/>
              <c:x val="7.7145604533002832E-3"/>
              <c:y val="0.371629594046102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02380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891527709979654"/>
          <c:y val="0.38712424501154225"/>
          <c:w val="0.13415096697818432"/>
          <c:h val="0.2206095238095238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38100" cap="flat" cmpd="sng" algn="ctr">
      <a:solidFill>
        <a:srgbClr val="00B050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グラフ用!$A$8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グラフ用!$A$8:$M$8</c15:sqref>
                  </c15:fullRef>
                </c:ext>
              </c:extLst>
              <c:f>グラフ用!$B$8:$M$8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6-4498-8EF8-98E512E55D1A}"/>
            </c:ext>
          </c:extLst>
        </c:ser>
        <c:ser>
          <c:idx val="1"/>
          <c:order val="1"/>
          <c:tx>
            <c:strRef>
              <c:f>グラフ用!$A$9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グラフ用!$A$9:$M$9</c15:sqref>
                  </c15:fullRef>
                </c:ext>
              </c:extLst>
              <c:f>グラフ用!$B$9:$M$9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6-4498-8EF8-98E512E55D1A}"/>
            </c:ext>
          </c:extLst>
        </c:ser>
        <c:ser>
          <c:idx val="2"/>
          <c:order val="2"/>
          <c:tx>
            <c:strRef>
              <c:f>グラフ用!$A$10</c:f>
              <c:strCache>
                <c:ptCount val="1"/>
              </c:strCache>
            </c:strRef>
          </c:tx>
          <c:spPr>
            <a:solidFill>
              <a:srgbClr val="CC66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グラフ用!$A$10:$M$10</c15:sqref>
                  </c15:fullRef>
                </c:ext>
              </c:extLst>
              <c:f>グラフ用!$B$10:$M$10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6-4498-8EF8-98E512E55D1A}"/>
            </c:ext>
          </c:extLst>
        </c:ser>
        <c:ser>
          <c:idx val="3"/>
          <c:order val="3"/>
          <c:tx>
            <c:strRef>
              <c:f>グラフ用!$A$11</c:f>
              <c:strCache>
                <c:ptCount val="1"/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グラフ用!$A$11:$M$11</c15:sqref>
                  </c15:fullRef>
                </c:ext>
              </c:extLst>
              <c:f>グラフ用!$B$11:$M$11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6-4498-8EF8-98E512E55D1A}"/>
            </c:ext>
          </c:extLst>
        </c:ser>
        <c:ser>
          <c:idx val="4"/>
          <c:order val="4"/>
          <c:tx>
            <c:strRef>
              <c:f>グラフ用!$A$12</c:f>
              <c:strCache>
                <c:ptCount val="1"/>
              </c:strCache>
            </c:strRef>
          </c:tx>
          <c:spPr>
            <a:solidFill>
              <a:srgbClr val="FF66C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グラフ用!$A$12:$M$12</c15:sqref>
                  </c15:fullRef>
                </c:ext>
              </c:extLst>
              <c:f>グラフ用!$B$12:$M$12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D6-4498-8EF8-98E512E55D1A}"/>
            </c:ext>
          </c:extLst>
        </c:ser>
        <c:ser>
          <c:idx val="5"/>
          <c:order val="5"/>
          <c:tx>
            <c:strRef>
              <c:f>グラフ用!$A$13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グラフ用!$A$13:$M$13</c15:sqref>
                  </c15:fullRef>
                </c:ext>
              </c:extLst>
              <c:f>グラフ用!$B$13:$M$13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D6-4498-8EF8-98E512E55D1A}"/>
            </c:ext>
          </c:extLst>
        </c:ser>
        <c:ser>
          <c:idx val="6"/>
          <c:order val="6"/>
          <c:tx>
            <c:strRef>
              <c:f>グラフ用!$A$14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グラフ用!$A$14:$M$14</c15:sqref>
                  </c15:fullRef>
                </c:ext>
              </c:extLst>
              <c:f>グラフ用!$B$14:$M$14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D6-4498-8EF8-98E512E55D1A}"/>
            </c:ext>
          </c:extLst>
        </c:ser>
        <c:ser>
          <c:idx val="7"/>
          <c:order val="7"/>
          <c:tx>
            <c:strRef>
              <c:f>グラフ用!$A$15</c:f>
              <c:strCache>
                <c:ptCount val="1"/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グラフ用!$A$7:$M$7</c15:sqref>
                  </c15:fullRef>
                </c:ext>
              </c:extLst>
              <c:f>グラフ用!$B$7:$M$7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グラフ用!$A$15:$M$15</c15:sqref>
                  </c15:fullRef>
                </c:ext>
              </c:extLst>
              <c:f>グラフ用!$B$15:$M$15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D6-4498-8EF8-98E512E5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3490488"/>
        <c:axId val="653497048"/>
      </c:barChart>
      <c:catAx>
        <c:axId val="65349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53497048"/>
        <c:crosses val="autoZero"/>
        <c:auto val="1"/>
        <c:lblAlgn val="ctr"/>
        <c:lblOffset val="100"/>
        <c:noMultiLvlLbl val="0"/>
      </c:catAx>
      <c:valAx>
        <c:axId val="65349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排出量</a:t>
                </a:r>
                <a:r>
                  <a:rPr lang="en-US" altLang="ja-JP"/>
                  <a:t>(kg-CO2)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5349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accent5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00B0F0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グラフ用!$A$19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グラフ用!$B$18:$I$18</c:f>
            </c:numRef>
          </c:cat>
          <c:val>
            <c:numRef>
              <c:f>グラフ用!$B$19:$I$19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2-4AEC-9D93-A41543F66E5C}"/>
            </c:ext>
          </c:extLst>
        </c:ser>
        <c:ser>
          <c:idx val="2"/>
          <c:order val="2"/>
          <c:tx>
            <c:strRef>
              <c:f>グラフ用!$A$20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グラフ用!$B$18:$I$18</c:f>
            </c:numRef>
          </c:cat>
          <c:val>
            <c:numRef>
              <c:f>グラフ用!$B$20:$I$20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72-4AEC-9D93-A41543F66E5C}"/>
            </c:ext>
          </c:extLst>
        </c:ser>
        <c:ser>
          <c:idx val="3"/>
          <c:order val="3"/>
          <c:tx>
            <c:strRef>
              <c:f>グラフ用!$A$21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グラフ用!$B$18:$I$18</c:f>
            </c:numRef>
          </c:cat>
          <c:val>
            <c:numRef>
              <c:f>グラフ用!$B$21:$I$21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2-4AEC-9D93-A41543F66E5C}"/>
            </c:ext>
          </c:extLst>
        </c:ser>
        <c:ser>
          <c:idx val="4"/>
          <c:order val="4"/>
          <c:tx>
            <c:strRef>
              <c:f>グラフ用!$A$22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グラフ用!$B$18:$I$18</c:f>
            </c:numRef>
          </c:cat>
          <c:val>
            <c:numRef>
              <c:f>グラフ用!$B$22:$I$22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72-4AEC-9D93-A41543F66E5C}"/>
            </c:ext>
          </c:extLst>
        </c:ser>
        <c:ser>
          <c:idx val="5"/>
          <c:order val="5"/>
          <c:tx>
            <c:strRef>
              <c:f>グラフ用!$A$23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グラフ用!$B$18:$I$18</c:f>
            </c:numRef>
          </c:cat>
          <c:val>
            <c:numRef>
              <c:f>グラフ用!$B$23:$I$23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72-4AEC-9D93-A41543F66E5C}"/>
            </c:ext>
          </c:extLst>
        </c:ser>
        <c:ser>
          <c:idx val="6"/>
          <c:order val="6"/>
          <c:tx>
            <c:strRef>
              <c:f>グラフ用!$A$24</c:f>
              <c:strCache>
                <c:ptCount val="1"/>
                <c:pt idx="0">
                  <c:v>A重油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グラフ用!$B$18:$I$18</c:f>
            </c:numRef>
          </c:cat>
          <c:val>
            <c:numRef>
              <c:f>グラフ用!$B$24:$I$24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4-4184-9235-903B9942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899816"/>
        <c:axId val="628896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グラフ用!$A$18</c15:sqref>
                        </c15:formulaRef>
                      </c:ext>
                    </c:extLst>
                    <c:strCache>
                      <c:ptCount val="1"/>
                      <c:pt idx="0">
                        <c:v>年度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グラフ用!$B$18:$I$18</c15:sqref>
                        </c15:formulaRef>
                      </c:ext>
                    </c:extLst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グラフ用!$B$18:$I$18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372-4AEC-9D93-A41543F66E5C}"/>
                  </c:ext>
                </c:extLst>
              </c15:ser>
            </c15:filteredBarSeries>
          </c:ext>
        </c:extLst>
      </c:barChart>
      <c:catAx>
        <c:axId val="62889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28896208"/>
        <c:crosses val="autoZero"/>
        <c:auto val="1"/>
        <c:lblAlgn val="ctr"/>
        <c:lblOffset val="100"/>
        <c:noMultiLvlLbl val="0"/>
      </c:catAx>
      <c:valAx>
        <c:axId val="62889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排出量</a:t>
                </a:r>
                <a:r>
                  <a:rPr lang="en-US" altLang="ja-JP"/>
                  <a:t>(kg-CO2)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628899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accent4">
          <a:lumMod val="60000"/>
          <a:lumOff val="40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defRPr>
            </a:pPr>
            <a:r>
              <a:rPr lang="ja-JP" altLang="en-US" sz="12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使用量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035600278569279E-2"/>
          <c:y val="0.22837575757575757"/>
          <c:w val="0.85974380665349781"/>
          <c:h val="0.62181111111111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グラフ用!$A$29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グラフ用!$A$29:$M$29</c15:sqref>
                  </c15:fullRef>
                </c:ext>
              </c:extLst>
              <c:f>グラフ用!$B$29:$M$29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0B4-885F-E6A71CC6EE46}"/>
            </c:ext>
          </c:extLst>
        </c:ser>
        <c:ser>
          <c:idx val="1"/>
          <c:order val="1"/>
          <c:tx>
            <c:strRef>
              <c:f>グラフ用!$A$30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グラフ用!$A$30:$M$30</c15:sqref>
                  </c15:fullRef>
                </c:ext>
              </c:extLst>
              <c:f>グラフ用!$B$30:$M$30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0B4-885F-E6A71CC6EE46}"/>
            </c:ext>
          </c:extLst>
        </c:ser>
        <c:ser>
          <c:idx val="2"/>
          <c:order val="2"/>
          <c:tx>
            <c:strRef>
              <c:f>グラフ用!$A$31</c:f>
              <c:strCache>
                <c:ptCount val="1"/>
              </c:strCache>
            </c:strRef>
          </c:tx>
          <c:spPr>
            <a:solidFill>
              <a:srgbClr val="CC66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グラフ用!$A$31:$M$31</c15:sqref>
                  </c15:fullRef>
                </c:ext>
              </c:extLst>
              <c:f>グラフ用!$B$31:$M$31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7-40B4-885F-E6A71CC6EE46}"/>
            </c:ext>
          </c:extLst>
        </c:ser>
        <c:ser>
          <c:idx val="3"/>
          <c:order val="3"/>
          <c:tx>
            <c:strRef>
              <c:f>グラフ用!$A$32</c:f>
              <c:strCache>
                <c:ptCount val="1"/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グラフ用!$A$32:$M$32</c15:sqref>
                  </c15:fullRef>
                </c:ext>
              </c:extLst>
              <c:f>グラフ用!$B$32:$M$32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0B4-885F-E6A71CC6EE46}"/>
            </c:ext>
          </c:extLst>
        </c:ser>
        <c:ser>
          <c:idx val="4"/>
          <c:order val="4"/>
          <c:tx>
            <c:strRef>
              <c:f>グラフ用!$A$33</c:f>
              <c:strCache>
                <c:ptCount val="1"/>
              </c:strCache>
            </c:strRef>
          </c:tx>
          <c:spPr>
            <a:solidFill>
              <a:srgbClr val="FF66C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グラフ用!$A$33:$M$33</c15:sqref>
                  </c15:fullRef>
                </c:ext>
              </c:extLst>
              <c:f>グラフ用!$B$33:$M$33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7-40B4-885F-E6A71CC6EE46}"/>
            </c:ext>
          </c:extLst>
        </c:ser>
        <c:ser>
          <c:idx val="5"/>
          <c:order val="5"/>
          <c:tx>
            <c:strRef>
              <c:f>グラフ用!$A$34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グラフ用!$A$34:$M$34</c15:sqref>
                  </c15:fullRef>
                </c:ext>
              </c:extLst>
              <c:f>グラフ用!$B$34:$M$34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17-40B4-885F-E6A71CC6EE46}"/>
            </c:ext>
          </c:extLst>
        </c:ser>
        <c:ser>
          <c:idx val="6"/>
          <c:order val="6"/>
          <c:tx>
            <c:strRef>
              <c:f>グラフ用!$A$35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グラフ用!$A$35:$M$35</c15:sqref>
                  </c15:fullRef>
                </c:ext>
              </c:extLst>
              <c:f>グラフ用!$B$35:$M$35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17-40B4-885F-E6A71CC6EE46}"/>
            </c:ext>
          </c:extLst>
        </c:ser>
        <c:ser>
          <c:idx val="7"/>
          <c:order val="7"/>
          <c:tx>
            <c:strRef>
              <c:f>グラフ用!$A$36</c:f>
              <c:strCache>
                <c:ptCount val="1"/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グラフ用!$A$28:$M$28</c15:sqref>
                  </c15:fullRef>
                </c:ext>
              </c:extLst>
              <c:f>グラフ用!$B$28:$M$28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グラフ用!$A$36:$M$36</c15:sqref>
                  </c15:fullRef>
                </c:ext>
              </c:extLst>
              <c:f>グラフ用!$B$36:$M$36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17-40B4-885F-E6A71CC6E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170960"/>
        <c:axId val="432177192"/>
      </c:barChart>
      <c:catAx>
        <c:axId val="43217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32177192"/>
        <c:crosses val="autoZero"/>
        <c:auto val="1"/>
        <c:lblAlgn val="ctr"/>
        <c:lblOffset val="100"/>
        <c:noMultiLvlLbl val="0"/>
      </c:catAx>
      <c:valAx>
        <c:axId val="43217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3217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878711782965985"/>
          <c:y val="0.11738445571627215"/>
          <c:w val="4.9000835852067888E-2"/>
          <c:h val="0.7440532704372551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00B0F0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defRPr>
            </a:pPr>
            <a:r>
              <a:rPr lang="ja-JP" altLang="en-US" sz="12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ＣＯ２排出量</a:t>
            </a:r>
          </a:p>
        </c:rich>
      </c:tx>
      <c:layout>
        <c:manualLayout>
          <c:xMode val="edge"/>
          <c:yMode val="edge"/>
          <c:x val="0.4479525386938763"/>
          <c:y val="3.5087719298245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006279204375368E-2"/>
          <c:y val="0.20821660450338444"/>
          <c:w val="0.85583106343884019"/>
          <c:h val="0.6551945480499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グラフ用!$A$41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グラフ用!$A$41:$M$41</c15:sqref>
                  </c15:fullRef>
                </c:ext>
              </c:extLst>
              <c:f>グラフ用!$B$41:$M$41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4-464B-B476-0350F91C2923}"/>
            </c:ext>
          </c:extLst>
        </c:ser>
        <c:ser>
          <c:idx val="1"/>
          <c:order val="1"/>
          <c:tx>
            <c:strRef>
              <c:f>グラフ用!$A$42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グラフ用!$A$42:$M$42</c15:sqref>
                  </c15:fullRef>
                </c:ext>
              </c:extLst>
              <c:f>グラフ用!$B$42:$M$42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4-464B-B476-0350F91C2923}"/>
            </c:ext>
          </c:extLst>
        </c:ser>
        <c:ser>
          <c:idx val="2"/>
          <c:order val="2"/>
          <c:tx>
            <c:strRef>
              <c:f>グラフ用!$A$43</c:f>
              <c:strCache>
                <c:ptCount val="1"/>
              </c:strCache>
            </c:strRef>
          </c:tx>
          <c:spPr>
            <a:solidFill>
              <a:srgbClr val="CC66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グラフ用!$A$43:$M$43</c15:sqref>
                  </c15:fullRef>
                </c:ext>
              </c:extLst>
              <c:f>グラフ用!$B$43:$M$43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44-464B-B476-0350F91C2923}"/>
            </c:ext>
          </c:extLst>
        </c:ser>
        <c:ser>
          <c:idx val="3"/>
          <c:order val="3"/>
          <c:tx>
            <c:strRef>
              <c:f>グラフ用!$A$44</c:f>
              <c:strCache>
                <c:ptCount val="1"/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グラフ用!$A$44:$M$44</c15:sqref>
                  </c15:fullRef>
                </c:ext>
              </c:extLst>
              <c:f>グラフ用!$B$44:$M$44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44-464B-B476-0350F91C2923}"/>
            </c:ext>
          </c:extLst>
        </c:ser>
        <c:ser>
          <c:idx val="4"/>
          <c:order val="4"/>
          <c:tx>
            <c:strRef>
              <c:f>グラフ用!$A$45</c:f>
              <c:strCache>
                <c:ptCount val="1"/>
              </c:strCache>
            </c:strRef>
          </c:tx>
          <c:spPr>
            <a:solidFill>
              <a:srgbClr val="FF66C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グラフ用!$A$45:$M$45</c15:sqref>
                  </c15:fullRef>
                </c:ext>
              </c:extLst>
              <c:f>グラフ用!$B$45:$M$45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44-464B-B476-0350F91C2923}"/>
            </c:ext>
          </c:extLst>
        </c:ser>
        <c:ser>
          <c:idx val="5"/>
          <c:order val="5"/>
          <c:tx>
            <c:strRef>
              <c:f>グラフ用!$A$46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グラフ用!$A$46:$M$46</c15:sqref>
                  </c15:fullRef>
                </c:ext>
              </c:extLst>
              <c:f>グラフ用!$B$46:$M$46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44-464B-B476-0350F91C2923}"/>
            </c:ext>
          </c:extLst>
        </c:ser>
        <c:ser>
          <c:idx val="6"/>
          <c:order val="6"/>
          <c:tx>
            <c:strRef>
              <c:f>グラフ用!$A$47</c:f>
              <c:strCache>
                <c:ptCount val="1"/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グラフ用!$A$47:$M$47</c15:sqref>
                  </c15:fullRef>
                </c:ext>
              </c:extLst>
              <c:f>グラフ用!$B$47:$M$47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44-464B-B476-0350F91C2923}"/>
            </c:ext>
          </c:extLst>
        </c:ser>
        <c:ser>
          <c:idx val="7"/>
          <c:order val="7"/>
          <c:tx>
            <c:strRef>
              <c:f>グラフ用!$A$48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グラフ用!$A$40:$M$40</c15:sqref>
                  </c15:fullRef>
                </c:ext>
              </c:extLst>
              <c:f>グラフ用!$B$40:$M$40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グラフ用!$A$48:$M$48</c15:sqref>
                  </c15:fullRef>
                </c:ext>
              </c:extLst>
              <c:f>グラフ用!$B$48:$M$48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44-464B-B476-0350F91C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182112"/>
        <c:axId val="432182768"/>
      </c:barChart>
      <c:catAx>
        <c:axId val="43218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32182768"/>
        <c:crosses val="autoZero"/>
        <c:auto val="1"/>
        <c:lblAlgn val="ctr"/>
        <c:lblOffset val="100"/>
        <c:noMultiLvlLbl val="0"/>
      </c:catAx>
      <c:valAx>
        <c:axId val="4321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B0F0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排出量</a:t>
                </a:r>
                <a:r>
                  <a:rPr lang="en-US" altLang="ja-JP"/>
                  <a:t>(</a:t>
                </a:r>
                <a:r>
                  <a:rPr lang="ja-JP" altLang="en-US"/>
                  <a:t>㎏</a:t>
                </a:r>
                <a:r>
                  <a:rPr lang="en-US" altLang="ja-JP"/>
                  <a:t>-CO2)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43218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87169635132061"/>
          <c:y val="0.12064367451911294"/>
          <c:w val="4.9056994294914759E-2"/>
          <c:h val="0.7499417069107633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rgbClr val="00B050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476249</xdr:colOff>
      <xdr:row>0</xdr:row>
      <xdr:rowOff>277813</xdr:rowOff>
    </xdr:from>
    <xdr:to>
      <xdr:col>8</xdr:col>
      <xdr:colOff>558603</xdr:colOff>
      <xdr:row>4</xdr:row>
      <xdr:rowOff>126999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31829BB-02D8-48B3-B58B-E2FFB2221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0" b="98529" l="476" r="94762">
                      <a14:foregroundMark x1="10986" y1="23466" x2="53944" y2="23466"/>
                      <a14:foregroundMark x1="69296" y1="14368" x2="69296" y2="31625"/>
                      <a14:foregroundMark x1="68280" y1="6373" x2="62113" y2="22383"/>
                      <a14:foregroundMark x1="68658" y1="5392" x2="68280" y2="6373"/>
                      <a14:foregroundMark x1="68732" y1="5199" x2="68658" y2="5392"/>
                      <a14:foregroundMark x1="62113" y1="22383" x2="61620" y2="40794"/>
                      <a14:foregroundMark x1="66338" y1="9458" x2="55141" y2="25560"/>
                      <a14:foregroundMark x1="55141" y1="25560" x2="55141" y2="34079"/>
                      <a14:foregroundMark x1="59859" y1="31047" x2="69648" y2="52924"/>
                      <a14:foregroundMark x1="53310" y1="37762" x2="68732" y2="54729"/>
                      <a14:foregroundMark x1="77887" y1="55957" x2="77606" y2="79639"/>
                      <a14:foregroundMark x1="89155" y1="65343" x2="90986" y2="71769"/>
                      <a14:foregroundMark x1="67254" y1="13141" x2="91268" y2="35307"/>
                      <a14:foregroundMark x1="4733" y1="33824" x2="4718" y2="34368"/>
                      <a14:foregroundMark x1="4747" y1="33333" x2="4733" y2="33824"/>
                      <a14:foregroundMark x1="5070" y1="21949" x2="4747" y2="33333"/>
                      <a14:foregroundMark x1="3239" y1="57473" x2="12746" y2="57473"/>
                      <a14:foregroundMark x1="3265" y1="63235" x2="3239" y2="64188"/>
                      <a14:foregroundMark x1="3319" y1="61275" x2="3265" y2="63235"/>
                      <a14:foregroundMark x1="3359" y1="59804" x2="3319" y2="61275"/>
                      <a14:foregroundMark x1="3521" y1="53863" x2="3359" y2="59804"/>
                      <a14:foregroundMark x1="6831" y1="55379" x2="6831" y2="55379"/>
                      <a14:foregroundMark x1="6880" y1="61275" x2="6831" y2="61733"/>
                      <a14:foregroundMark x1="7038" y1="59804" x2="6880" y2="61275"/>
                      <a14:foregroundMark x1="7676" y1="53863" x2="7038" y2="59804"/>
                      <a14:foregroundMark x1="4437" y1="53863" x2="4437" y2="56895"/>
                      <a14:foregroundMark x1="2818" y1="61275" x2="3239" y2="62671"/>
                      <a14:foregroundMark x1="2375" y1="59804" x2="2818" y2="61275"/>
                      <a14:foregroundMark x1="2042" y1="58700" x2="2375" y2="59804"/>
                      <a14:foregroundMark x1="1197" y1="61444" x2="5915" y2="61444"/>
                      <a14:foregroundMark x1="27817" y1="93646" x2="41197" y2="87581"/>
                      <a14:foregroundMark x1="28451" y1="98484" x2="32887" y2="98773"/>
                      <a14:foregroundMark x1="28451" y1="96968" x2="40915" y2="94224"/>
                      <a14:foregroundMark x1="44155" y1="85993" x2="44155" y2="90614"/>
                      <a14:foregroundMark x1="40890" y1="84314" x2="43873" y2="83899"/>
                      <a14:foregroundMark x1="39718" y1="84477" x2="40890" y2="84314"/>
                      <a14:foregroundMark x1="41479" y1="80866" x2="43521" y2="81444"/>
                      <a14:foregroundMark x1="72606" y1="42310" x2="84718" y2="42310"/>
                      <a14:foregroundMark x1="75282" y1="34657" x2="72606" y2="45632"/>
                      <a14:foregroundMark x1="87394" y1="35884" x2="86479" y2="48375"/>
                      <a14:foregroundMark x1="83873" y1="37762" x2="85000" y2="43827"/>
                      <a14:foregroundMark x1="86197" y1="39567" x2="86197" y2="44693"/>
                      <a14:foregroundMark x1="94507" y1="28303" x2="94789" y2="37112"/>
                      <a14:foregroundMark x1="63250" y1="5392" x2="63380" y2="5199"/>
                      <a14:foregroundMark x1="62589" y1="6373" x2="63250" y2="5392"/>
                      <a14:foregroundMark x1="55986" y1="16173" x2="62589" y2="6373"/>
                      <a14:foregroundMark x1="62451" y1="4188" x2="61620" y2="4910"/>
                      <a14:foregroundMark x1="63116" y1="3610" x2="62451" y2="4188"/>
                      <a14:foregroundMark x1="64445" y1="2455" x2="63116" y2="3610"/>
                      <a14:foregroundMark x1="65578" y1="1471" x2="64445" y2="2455"/>
                      <a14:foregroundMark x1="65775" y1="1300" x2="65578" y2="1471"/>
                      <a14:foregroundMark x1="64865" y1="3610" x2="65211" y2="4910"/>
                      <a14:foregroundMark x1="64577" y1="2527" x2="64865" y2="3610"/>
                      <a14:foregroundMark x1="65533" y1="5392" x2="66056" y2="5199"/>
                      <a14:foregroundMark x1="64296" y1="5848" x2="65533" y2="5392"/>
                      <a14:foregroundMark x1="31127" y1="39567" x2="31127" y2="46570"/>
                      <a14:foregroundMark x1="23099" y1="42310" x2="40000" y2="42310"/>
                      <a14:foregroundMark x1="21338" y1="38339" x2="42676" y2="38339"/>
                      <a14:foregroundMark x1="19859" y1="42888" x2="30493" y2="43177"/>
                      <a14:foregroundMark x1="2042" y1="54440" x2="13944" y2="55668"/>
                      <a14:foregroundMark x1="50352" y1="57473" x2="62535" y2="69603"/>
                      <a14:foregroundMark x1="49507" y1="68087" x2="68451" y2="67509"/>
                      <a14:foregroundMark x1="68451" y1="67509" x2="69296" y2="67509"/>
                      <a14:foregroundMark x1="43873" y1="65054" x2="71127" y2="66570"/>
                      <a14:foregroundMark x1="63380" y1="62671" x2="55704" y2="72996"/>
                      <a14:foregroundMark x1="53310" y1="73285" x2="89789" y2="79350"/>
                      <a14:foregroundMark x1="80563" y1="55379" x2="82676" y2="71119"/>
                      <a14:foregroundMark x1="84437" y1="66570" x2="90986" y2="69314"/>
                      <a14:foregroundMark x1="87113" y1="65054" x2="92746" y2="67220"/>
                      <a14:foregroundMark x1="89789" y1="69314" x2="89789" y2="75090"/>
                      <a14:foregroundMark x1="58662" y1="70542" x2="62817" y2="69964"/>
                      <a14:foregroundMark x1="50771" y1="64706" x2="50986" y2="65704"/>
                      <a14:foregroundMark x1="50560" y1="63725" x2="50771" y2="64706"/>
                      <a14:foregroundMark x1="50070" y1="61444" x2="50560" y2="63725"/>
                      <a14:foregroundMark x1="60704" y1="87581" x2="74085" y2="92130"/>
                      <a14:foregroundMark x1="71127" y1="83899" x2="71408" y2="95162"/>
                      <a14:foregroundMark x1="476" y1="77451" x2="476" y2="77451"/>
                      <a14:backgroundMark x1="62887" y1="4765" x2="62887" y2="4765"/>
                      <a14:backgroundMark x1="64014" y1="3610" x2="64014" y2="3610"/>
                      <a14:backgroundMark x1="63451" y1="2455" x2="63451" y2="2455"/>
                      <a14:backgroundMark x1="61197" y1="4765" x2="61761" y2="4188"/>
                      <a14:backgroundMark x1="62324" y1="3610" x2="62324" y2="3610"/>
                      <a14:backgroundMark x1="63451" y1="4188" x2="63451" y2="4188"/>
                      <a14:backgroundMark x1="4286" y1="34804" x2="4286" y2="34804"/>
                      <a14:backgroundMark x1="4762" y1="33824" x2="4762" y2="33824"/>
                      <a14:backgroundMark x1="3810" y1="33824" x2="3810" y2="33824"/>
                      <a14:backgroundMark x1="3810" y1="33333" x2="3810" y2="33333"/>
                      <a14:backgroundMark x1="60952" y1="5392" x2="60952" y2="5392"/>
                      <a14:backgroundMark x1="62381" y1="5392" x2="62381" y2="5392"/>
                      <a14:backgroundMark x1="61429" y1="6373" x2="61429" y2="6373"/>
                      <a14:backgroundMark x1="64762" y1="1471" x2="64762" y2="1471"/>
                      <a14:backgroundMark x1="43810" y1="84314" x2="43810" y2="84314"/>
                      <a14:backgroundMark x1="45238" y1="63725" x2="45238" y2="63725"/>
                      <a14:backgroundMark x1="45238" y1="64706" x2="45238" y2="64706"/>
                      <a14:backgroundMark x1="12381" y1="62745" x2="12381" y2="62745"/>
                      <a14:backgroundMark x1="952" y1="63235" x2="952" y2="63235"/>
                      <a14:backgroundMark x1="476" y1="59804" x2="476" y2="59804"/>
                      <a14:backgroundMark x1="952" y1="61275" x2="952" y2="61275"/>
                      <a14:backgroundMark x1="0" y1="74020" x2="0" y2="7402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937" y="277813"/>
          <a:ext cx="764979" cy="746124"/>
        </a:xfrm>
        <a:prstGeom prst="rect">
          <a:avLst/>
        </a:prstGeom>
      </xdr:spPr>
    </xdr:pic>
    <xdr:clientData/>
  </xdr:twoCellAnchor>
  <xdr:twoCellAnchor>
    <xdr:from>
      <xdr:col>7</xdr:col>
      <xdr:colOff>77546</xdr:colOff>
      <xdr:row>4</xdr:row>
      <xdr:rowOff>131884</xdr:rowOff>
    </xdr:from>
    <xdr:to>
      <xdr:col>9</xdr:col>
      <xdr:colOff>190500</xdr:colOff>
      <xdr:row>6</xdr:row>
      <xdr:rowOff>134938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012DDF-6AE8-484C-BA77-B47B23074B52}"/>
            </a:ext>
          </a:extLst>
        </xdr:cNvPr>
        <xdr:cNvSpPr txBox="1"/>
      </xdr:nvSpPr>
      <xdr:spPr>
        <a:xfrm>
          <a:off x="4562234" y="1028822"/>
          <a:ext cx="1478204" cy="352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500">
              <a:solidFill>
                <a:schemeClr val="bg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登米市環境キャラクター</a:t>
          </a:r>
          <a:endParaRPr kumimoji="1" lang="en-US" altLang="ja-JP" sz="500">
            <a:solidFill>
              <a:schemeClr val="bg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500">
              <a:solidFill>
                <a:schemeClr val="bg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トメルくんとオトメちゃん</a:t>
          </a:r>
        </a:p>
      </xdr:txBody>
    </xdr:sp>
    <xdr:clientData/>
  </xdr:twoCellAnchor>
  <xdr:twoCellAnchor>
    <xdr:from>
      <xdr:col>4</xdr:col>
      <xdr:colOff>150812</xdr:colOff>
      <xdr:row>1</xdr:row>
      <xdr:rowOff>95250</xdr:rowOff>
    </xdr:from>
    <xdr:to>
      <xdr:col>7</xdr:col>
      <xdr:colOff>142875</xdr:colOff>
      <xdr:row>5</xdr:row>
      <xdr:rowOff>7937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F7D1D84-C3DE-40D1-892E-788652D3EB7C}"/>
            </a:ext>
          </a:extLst>
        </xdr:cNvPr>
        <xdr:cNvSpPr/>
      </xdr:nvSpPr>
      <xdr:spPr>
        <a:xfrm>
          <a:off x="2587625" y="468313"/>
          <a:ext cx="2039938" cy="611187"/>
        </a:xfrm>
        <a:prstGeom prst="wedgeRoundRectCallout">
          <a:avLst>
            <a:gd name="adj1" fmla="val -63655"/>
            <a:gd name="adj2" fmla="val 1151"/>
            <a:gd name="adj3" fmla="val 16667"/>
          </a:avLst>
        </a:prstGeom>
        <a:ln>
          <a:solidFill>
            <a:srgbClr val="00206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①　おなまえと、開始年度、世帯人数を入力してください。</a:t>
          </a:r>
        </a:p>
      </xdr:txBody>
    </xdr:sp>
    <xdr:clientData/>
  </xdr:twoCellAnchor>
  <xdr:twoCellAnchor>
    <xdr:from>
      <xdr:col>10</xdr:col>
      <xdr:colOff>16485</xdr:colOff>
      <xdr:row>0</xdr:row>
      <xdr:rowOff>219806</xdr:rowOff>
    </xdr:from>
    <xdr:to>
      <xdr:col>12</xdr:col>
      <xdr:colOff>290634</xdr:colOff>
      <xdr:row>10</xdr:row>
      <xdr:rowOff>158749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194DB5E-5E1D-4746-8114-1E6AF2C83602}"/>
            </a:ext>
          </a:extLst>
        </xdr:cNvPr>
        <xdr:cNvSpPr/>
      </xdr:nvSpPr>
      <xdr:spPr>
        <a:xfrm>
          <a:off x="6549048" y="219806"/>
          <a:ext cx="1639399" cy="1883631"/>
        </a:xfrm>
        <a:prstGeom prst="wedgeRoundRectCallout">
          <a:avLst>
            <a:gd name="adj1" fmla="val -91967"/>
            <a:gd name="adj2" fmla="val 31891"/>
            <a:gd name="adj3" fmla="val 16667"/>
          </a:avLst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②　月ごとの使用量を入力してください。（料金ではありません。）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電気使用量は、太陽光発電などの自家発電設備を設置している場合、その自家消費量を除く、電力会社等からの買電分のみを入力してください。</a:t>
          </a:r>
        </a:p>
      </xdr:txBody>
    </xdr:sp>
    <xdr:clientData/>
  </xdr:twoCellAnchor>
  <xdr:twoCellAnchor>
    <xdr:from>
      <xdr:col>5</xdr:col>
      <xdr:colOff>484187</xdr:colOff>
      <xdr:row>0</xdr:row>
      <xdr:rowOff>23815</xdr:rowOff>
    </xdr:from>
    <xdr:to>
      <xdr:col>8</xdr:col>
      <xdr:colOff>674687</xdr:colOff>
      <xdr:row>0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E7EBE42-8359-459F-8413-BF1D1007680E}"/>
            </a:ext>
          </a:extLst>
        </xdr:cNvPr>
        <xdr:cNvSpPr/>
      </xdr:nvSpPr>
      <xdr:spPr>
        <a:xfrm>
          <a:off x="3603625" y="23815"/>
          <a:ext cx="2238375" cy="1666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白色のセルにのみ入力してください。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18</xdr:row>
      <xdr:rowOff>142874</xdr:rowOff>
    </xdr:from>
    <xdr:to>
      <xdr:col>10</xdr:col>
      <xdr:colOff>609600</xdr:colOff>
      <xdr:row>39</xdr:row>
      <xdr:rowOff>133349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D6673B9-89CC-4A95-B5BA-7A28DE574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232833</xdr:colOff>
      <xdr:row>7</xdr:row>
      <xdr:rowOff>257175</xdr:rowOff>
    </xdr:from>
    <xdr:to>
      <xdr:col>10</xdr:col>
      <xdr:colOff>785813</xdr:colOff>
      <xdr:row>10</xdr:row>
      <xdr:rowOff>209549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942CC05-20E6-4581-96A1-D588F74C1963}"/>
            </a:ext>
          </a:extLst>
        </xdr:cNvPr>
        <xdr:cNvSpPr/>
      </xdr:nvSpPr>
      <xdr:spPr>
        <a:xfrm>
          <a:off x="7424208" y="1995488"/>
          <a:ext cx="2946136" cy="678655"/>
        </a:xfrm>
        <a:prstGeom prst="wedgeRectCallout">
          <a:avLst>
            <a:gd name="adj1" fmla="val -99733"/>
            <a:gd name="adj2" fmla="val -50439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③　削減目標を入力してください。（初期値は２％）</a:t>
          </a:r>
        </a:p>
      </xdr:txBody>
    </xdr:sp>
    <xdr:clientData/>
  </xdr:twoCellAnchor>
  <xdr:twoCellAnchor>
    <xdr:from>
      <xdr:col>0</xdr:col>
      <xdr:colOff>195789</xdr:colOff>
      <xdr:row>51</xdr:row>
      <xdr:rowOff>120650</xdr:rowOff>
    </xdr:from>
    <xdr:to>
      <xdr:col>10</xdr:col>
      <xdr:colOff>878415</xdr:colOff>
      <xdr:row>74</xdr:row>
      <xdr:rowOff>105833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97E1081-9104-4CD6-B0D7-37E756B554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472830</xdr:colOff>
      <xdr:row>0</xdr:row>
      <xdr:rowOff>82549</xdr:rowOff>
    </xdr:from>
    <xdr:to>
      <xdr:col>10</xdr:col>
      <xdr:colOff>862541</xdr:colOff>
      <xdr:row>6</xdr:row>
      <xdr:rowOff>176247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AEF3DD8-B9F3-416B-9610-30DDD8B90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3830" y="82549"/>
          <a:ext cx="1989911" cy="1598648"/>
        </a:xfrm>
        <a:prstGeom prst="rect">
          <a:avLst/>
        </a:prstGeom>
      </xdr:spPr>
    </xdr:pic>
    <xdr:clientData/>
  </xdr:twoCellAnchor>
  <xdr:twoCellAnchor>
    <xdr:from>
      <xdr:col>9</xdr:col>
      <xdr:colOff>137584</xdr:colOff>
      <xdr:row>6</xdr:row>
      <xdr:rowOff>148167</xdr:rowOff>
    </xdr:from>
    <xdr:to>
      <xdr:col>10</xdr:col>
      <xdr:colOff>1037166</xdr:colOff>
      <xdr:row>8</xdr:row>
      <xdr:rowOff>15875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CB7EA34-6656-4751-97A4-430B1A4FE053}"/>
            </a:ext>
          </a:extLst>
        </xdr:cNvPr>
        <xdr:cNvSpPr txBox="1"/>
      </xdr:nvSpPr>
      <xdr:spPr>
        <a:xfrm>
          <a:off x="8974667" y="1418167"/>
          <a:ext cx="1703916" cy="460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登米市環境キャラクター</a:t>
          </a:r>
          <a:endParaRPr kumimoji="1" lang="en-US" altLang="ja-JP" sz="8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トメルくんとオトメちゃん</a:t>
          </a:r>
        </a:p>
      </xdr:txBody>
    </xdr:sp>
    <xdr:clientData/>
  </xdr:twoCellAnchor>
  <xdr:twoCellAnchor>
    <xdr:from>
      <xdr:col>6</xdr:col>
      <xdr:colOff>152401</xdr:colOff>
      <xdr:row>0</xdr:row>
      <xdr:rowOff>66674</xdr:rowOff>
    </xdr:from>
    <xdr:to>
      <xdr:col>9</xdr:col>
      <xdr:colOff>228601</xdr:colOff>
      <xdr:row>1</xdr:row>
      <xdr:rowOff>9524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2EF8068-9F8E-4D2B-A25E-089964F96AC1}"/>
            </a:ext>
          </a:extLst>
        </xdr:cNvPr>
        <xdr:cNvSpPr/>
      </xdr:nvSpPr>
      <xdr:spPr>
        <a:xfrm>
          <a:off x="6553201" y="66674"/>
          <a:ext cx="2476500" cy="2000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白色のセルにのみ入力してください。</a:t>
          </a:r>
        </a:p>
      </xdr:txBody>
    </xdr:sp>
    <xdr:clientData/>
  </xdr:twoCellAnchor>
  <xdr:twoCellAnchor>
    <xdr:from>
      <xdr:col>11</xdr:col>
      <xdr:colOff>631031</xdr:colOff>
      <xdr:row>14</xdr:row>
      <xdr:rowOff>11906</xdr:rowOff>
    </xdr:from>
    <xdr:to>
      <xdr:col>15</xdr:col>
      <xdr:colOff>410104</xdr:colOff>
      <xdr:row>18</xdr:row>
      <xdr:rowOff>130969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D600B07-3283-4AF8-85E9-9FDAA3FEAA77}"/>
            </a:ext>
          </a:extLst>
        </xdr:cNvPr>
        <xdr:cNvSpPr/>
      </xdr:nvSpPr>
      <xdr:spPr>
        <a:xfrm>
          <a:off x="11275219" y="3869531"/>
          <a:ext cx="2541323" cy="1321594"/>
        </a:xfrm>
        <a:prstGeom prst="wedgeRectCallout">
          <a:avLst>
            <a:gd name="adj1" fmla="val -73965"/>
            <a:gd name="adj2" fmla="val -2701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4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対前年度比（実績）の合計値の増減割合は、基準年度の総排出量に対する増減量の合計の割合です。（基準年度から○年間で○％増減）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20</xdr:row>
      <xdr:rowOff>66675</xdr:rowOff>
    </xdr:from>
    <xdr:to>
      <xdr:col>10</xdr:col>
      <xdr:colOff>628649</xdr:colOff>
      <xdr:row>34</xdr:row>
      <xdr:rowOff>47405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51B5C8-616B-448F-9BF6-9EBADF935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39</xdr:row>
      <xdr:rowOff>76199</xdr:rowOff>
    </xdr:from>
    <xdr:to>
      <xdr:col>10</xdr:col>
      <xdr:colOff>571499</xdr:colOff>
      <xdr:row>51</xdr:row>
      <xdr:rowOff>33968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E814FC-B970-40E1-9AC9-A6A6141C5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52</xdr:row>
      <xdr:rowOff>80593</xdr:rowOff>
    </xdr:from>
    <xdr:to>
      <xdr:col>10</xdr:col>
      <xdr:colOff>571500</xdr:colOff>
      <xdr:row>63</xdr:row>
      <xdr:rowOff>126285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3B1AA4D-6D55-4F17-8114-32074F25E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251114</xdr:colOff>
      <xdr:row>0</xdr:row>
      <xdr:rowOff>34636</xdr:rowOff>
    </xdr:from>
    <xdr:to>
      <xdr:col>10</xdr:col>
      <xdr:colOff>668266</xdr:colOff>
      <xdr:row>1</xdr:row>
      <xdr:rowOff>66242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84E60E1-0AAA-4217-9389-DC4C15DE4120}"/>
            </a:ext>
          </a:extLst>
        </xdr:cNvPr>
        <xdr:cNvSpPr/>
      </xdr:nvSpPr>
      <xdr:spPr>
        <a:xfrm>
          <a:off x="5966114" y="34636"/>
          <a:ext cx="2469357" cy="20478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白色のセルにのみ入力してください。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18F2-7452-47AB-9FEF-ECAC275E0F14}">
  <sheetPr>
    <tabColor rgb="FFFFFF00"/>
  </sheetPr>
  <dimension ref="A1:I108"/>
  <sheetViews>
    <sheetView tabSelected="1" view="pageBreakPreview" zoomScale="120" zoomScaleNormal="100" zoomScaleSheetLayoutView="120" workbookViewId="0">
      <pane ySplit="11" topLeftCell="A12" activePane="bottomLeft" state="frozen"/>
      <selection activeCell="C1" sqref="C1"/>
      <selection pane="bottomLeft" activeCell="B3" sqref="B3:D3"/>
    </sheetView>
  </sheetViews>
  <sheetFormatPr defaultRowHeight="13.5" x14ac:dyDescent="0.15"/>
  <cols>
    <col min="1" max="1" width="9.5" bestFit="1" customWidth="1"/>
    <col min="2" max="2" width="7.5" bestFit="1" customWidth="1"/>
    <col min="3" max="3" width="5.5" bestFit="1" customWidth="1"/>
    <col min="4" max="4" width="9.5" bestFit="1" customWidth="1"/>
  </cols>
  <sheetData>
    <row r="1" spans="1:9" ht="29.25" customHeight="1" x14ac:dyDescent="0.15">
      <c r="A1" s="23" t="s">
        <v>1</v>
      </c>
      <c r="B1" s="22"/>
      <c r="C1" s="22"/>
      <c r="D1" s="22"/>
      <c r="E1" s="22"/>
      <c r="F1" s="22"/>
      <c r="G1" s="22"/>
      <c r="H1" s="22"/>
      <c r="I1" s="22"/>
    </row>
    <row r="2" spans="1:9" x14ac:dyDescent="0.15">
      <c r="A2" s="24" t="s">
        <v>40</v>
      </c>
      <c r="B2" s="22"/>
      <c r="C2" s="22"/>
      <c r="D2" s="22"/>
      <c r="E2" s="22"/>
      <c r="F2" s="22"/>
      <c r="G2" s="22"/>
      <c r="H2" s="22"/>
      <c r="I2" s="22"/>
    </row>
    <row r="3" spans="1:9" x14ac:dyDescent="0.15">
      <c r="A3" s="106" t="s">
        <v>91</v>
      </c>
      <c r="B3" s="148"/>
      <c r="C3" s="149"/>
      <c r="D3" s="150"/>
      <c r="E3" s="22"/>
      <c r="F3" s="22"/>
      <c r="G3" s="22"/>
      <c r="H3" s="22"/>
      <c r="I3" s="22"/>
    </row>
    <row r="4" spans="1:9" x14ac:dyDescent="0.15">
      <c r="A4" s="7" t="s">
        <v>2</v>
      </c>
      <c r="B4" s="8" t="s">
        <v>33</v>
      </c>
      <c r="C4" s="10"/>
      <c r="D4" s="7" t="s">
        <v>34</v>
      </c>
      <c r="E4" s="22"/>
      <c r="F4" s="22"/>
      <c r="G4" s="22"/>
      <c r="H4" s="22"/>
      <c r="I4" s="22"/>
    </row>
    <row r="5" spans="1:9" x14ac:dyDescent="0.15">
      <c r="A5" s="7" t="s">
        <v>3</v>
      </c>
      <c r="B5" s="7"/>
      <c r="C5" s="10"/>
      <c r="D5" s="7" t="s">
        <v>4</v>
      </c>
      <c r="E5" s="22"/>
      <c r="F5" s="22"/>
      <c r="G5" s="22"/>
      <c r="H5" s="22"/>
      <c r="I5" s="22"/>
    </row>
    <row r="6" spans="1:9" x14ac:dyDescent="0.15">
      <c r="A6" s="25" t="s">
        <v>5</v>
      </c>
      <c r="B6" s="25"/>
      <c r="C6" s="25"/>
      <c r="D6" s="25"/>
      <c r="E6" s="25"/>
      <c r="F6" s="25"/>
      <c r="G6" s="25"/>
      <c r="H6" s="25"/>
      <c r="I6" s="25"/>
    </row>
    <row r="7" spans="1:9" x14ac:dyDescent="0.15">
      <c r="A7" s="25" t="s">
        <v>50</v>
      </c>
      <c r="B7" s="25"/>
      <c r="C7" s="25"/>
      <c r="D7" s="25"/>
      <c r="E7" s="25"/>
      <c r="F7" s="25"/>
      <c r="G7" s="25"/>
      <c r="H7" s="25"/>
      <c r="I7" s="25"/>
    </row>
    <row r="8" spans="1:9" x14ac:dyDescent="0.15">
      <c r="A8" s="147" t="s">
        <v>18</v>
      </c>
      <c r="B8" s="147"/>
      <c r="C8" s="147" t="s">
        <v>8</v>
      </c>
      <c r="D8" s="147" t="s">
        <v>47</v>
      </c>
      <c r="E8" s="147"/>
      <c r="F8" s="147"/>
      <c r="G8" s="147"/>
      <c r="H8" s="147"/>
      <c r="I8" s="147"/>
    </row>
    <row r="9" spans="1:9" x14ac:dyDescent="0.15">
      <c r="A9" s="147"/>
      <c r="B9" s="147"/>
      <c r="C9" s="147"/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</row>
    <row r="10" spans="1:9" x14ac:dyDescent="0.15">
      <c r="A10" s="1" t="s">
        <v>6</v>
      </c>
      <c r="B10" s="1" t="s">
        <v>7</v>
      </c>
      <c r="C10" s="147"/>
      <c r="D10" s="1" t="s">
        <v>15</v>
      </c>
      <c r="E10" s="1" t="s">
        <v>16</v>
      </c>
      <c r="F10" s="1" t="s">
        <v>17</v>
      </c>
      <c r="G10" s="1" t="s">
        <v>17</v>
      </c>
      <c r="H10" s="1" t="s">
        <v>17</v>
      </c>
      <c r="I10" s="1" t="s">
        <v>17</v>
      </c>
    </row>
    <row r="11" spans="1:9" x14ac:dyDescent="0.15">
      <c r="A11" s="11"/>
      <c r="B11" s="11"/>
      <c r="C11" s="11"/>
      <c r="D11" s="11"/>
      <c r="E11" s="11"/>
      <c r="F11" s="11"/>
      <c r="G11" s="11"/>
      <c r="H11" s="11"/>
      <c r="I11" s="11"/>
    </row>
    <row r="12" spans="1:9" x14ac:dyDescent="0.15">
      <c r="A12" s="83" t="str">
        <f>IF(C4="","",C4)</f>
        <v/>
      </c>
      <c r="B12" s="84" t="str">
        <f>IFERROR(VLOOKUP(A12,リスト!$A:$B,2,0),"")</f>
        <v/>
      </c>
      <c r="C12" s="85" t="s">
        <v>20</v>
      </c>
      <c r="D12" s="146"/>
      <c r="E12" s="146"/>
      <c r="F12" s="146"/>
      <c r="G12" s="146"/>
      <c r="H12" s="146"/>
      <c r="I12" s="146"/>
    </row>
    <row r="13" spans="1:9" x14ac:dyDescent="0.15">
      <c r="A13" s="83" t="str">
        <f>IF(A12="","",IF(C13="1月",A12+1,A12))</f>
        <v/>
      </c>
      <c r="B13" s="84" t="str">
        <f>IFERROR(VLOOKUP(A13,リスト!$A:$B,2,0),"")</f>
        <v/>
      </c>
      <c r="C13" s="85" t="s">
        <v>22</v>
      </c>
      <c r="D13" s="146"/>
      <c r="E13" s="146"/>
      <c r="F13" s="146"/>
      <c r="G13" s="146"/>
      <c r="H13" s="146"/>
      <c r="I13" s="146"/>
    </row>
    <row r="14" spans="1:9" x14ac:dyDescent="0.15">
      <c r="A14" s="83" t="str">
        <f t="shared" ref="A14:A77" si="0">IF(A13="","",IF(C14="1月",A13+1,A13))</f>
        <v/>
      </c>
      <c r="B14" s="84" t="str">
        <f>IFERROR(VLOOKUP(A14,リスト!$A:$B,2,0),"")</f>
        <v/>
      </c>
      <c r="C14" s="85" t="s">
        <v>23</v>
      </c>
      <c r="D14" s="146"/>
      <c r="E14" s="146"/>
      <c r="F14" s="146"/>
      <c r="G14" s="146"/>
      <c r="H14" s="146"/>
      <c r="I14" s="146"/>
    </row>
    <row r="15" spans="1:9" x14ac:dyDescent="0.15">
      <c r="A15" s="83" t="str">
        <f t="shared" si="0"/>
        <v/>
      </c>
      <c r="B15" s="84" t="str">
        <f>IFERROR(VLOOKUP(A15,リスト!$A:$B,2,0),"")</f>
        <v/>
      </c>
      <c r="C15" s="85" t="s">
        <v>24</v>
      </c>
      <c r="D15" s="146"/>
      <c r="E15" s="146"/>
      <c r="F15" s="146"/>
      <c r="G15" s="146"/>
      <c r="H15" s="146"/>
      <c r="I15" s="146"/>
    </row>
    <row r="16" spans="1:9" x14ac:dyDescent="0.15">
      <c r="A16" s="83" t="str">
        <f t="shared" si="0"/>
        <v/>
      </c>
      <c r="B16" s="84" t="str">
        <f>IFERROR(VLOOKUP(A16,リスト!$A:$B,2,0),"")</f>
        <v/>
      </c>
      <c r="C16" s="85" t="s">
        <v>25</v>
      </c>
      <c r="D16" s="146"/>
      <c r="E16" s="146"/>
      <c r="F16" s="146"/>
      <c r="G16" s="146"/>
      <c r="H16" s="146"/>
      <c r="I16" s="146"/>
    </row>
    <row r="17" spans="1:9" x14ac:dyDescent="0.15">
      <c r="A17" s="83" t="str">
        <f t="shared" si="0"/>
        <v/>
      </c>
      <c r="B17" s="84" t="str">
        <f>IFERROR(VLOOKUP(A17,リスト!$A:$B,2,0),"")</f>
        <v/>
      </c>
      <c r="C17" s="85" t="s">
        <v>26</v>
      </c>
      <c r="D17" s="146"/>
      <c r="E17" s="146"/>
      <c r="F17" s="146"/>
      <c r="G17" s="146"/>
      <c r="H17" s="146"/>
      <c r="I17" s="146"/>
    </row>
    <row r="18" spans="1:9" x14ac:dyDescent="0.15">
      <c r="A18" s="83" t="str">
        <f t="shared" si="0"/>
        <v/>
      </c>
      <c r="B18" s="84" t="str">
        <f>IFERROR(VLOOKUP(A18,リスト!$A:$B,2,0),"")</f>
        <v/>
      </c>
      <c r="C18" s="85" t="s">
        <v>27</v>
      </c>
      <c r="D18" s="146"/>
      <c r="E18" s="146"/>
      <c r="F18" s="146"/>
      <c r="G18" s="146"/>
      <c r="H18" s="146"/>
      <c r="I18" s="146"/>
    </row>
    <row r="19" spans="1:9" x14ac:dyDescent="0.15">
      <c r="A19" s="83" t="str">
        <f t="shared" si="0"/>
        <v/>
      </c>
      <c r="B19" s="84" t="str">
        <f>IFERROR(VLOOKUP(A19,リスト!$A:$B,2,0),"")</f>
        <v/>
      </c>
      <c r="C19" s="85" t="s">
        <v>28</v>
      </c>
      <c r="D19" s="146"/>
      <c r="E19" s="146"/>
      <c r="F19" s="146"/>
      <c r="G19" s="146"/>
      <c r="H19" s="146"/>
      <c r="I19" s="146"/>
    </row>
    <row r="20" spans="1:9" x14ac:dyDescent="0.15">
      <c r="A20" s="83" t="str">
        <f t="shared" si="0"/>
        <v/>
      </c>
      <c r="B20" s="84" t="str">
        <f>IFERROR(VLOOKUP(A20,リスト!$A:$B,2,0),"")</f>
        <v/>
      </c>
      <c r="C20" s="85" t="s">
        <v>29</v>
      </c>
      <c r="D20" s="146"/>
      <c r="E20" s="146"/>
      <c r="F20" s="146"/>
      <c r="G20" s="146"/>
      <c r="H20" s="146"/>
      <c r="I20" s="146"/>
    </row>
    <row r="21" spans="1:9" x14ac:dyDescent="0.15">
      <c r="A21" s="83" t="str">
        <f t="shared" si="0"/>
        <v/>
      </c>
      <c r="B21" s="84" t="str">
        <f>IFERROR(VLOOKUP(A21,リスト!$A:$B,2,0),"")</f>
        <v/>
      </c>
      <c r="C21" s="85" t="s">
        <v>30</v>
      </c>
      <c r="D21" s="146"/>
      <c r="E21" s="146"/>
      <c r="F21" s="146"/>
      <c r="G21" s="146"/>
      <c r="H21" s="146"/>
      <c r="I21" s="146"/>
    </row>
    <row r="22" spans="1:9" x14ac:dyDescent="0.15">
      <c r="A22" s="83" t="str">
        <f t="shared" si="0"/>
        <v/>
      </c>
      <c r="B22" s="84" t="str">
        <f>IFERROR(VLOOKUP(A22,リスト!$A:$B,2,0),"")</f>
        <v/>
      </c>
      <c r="C22" s="85" t="s">
        <v>31</v>
      </c>
      <c r="D22" s="146"/>
      <c r="E22" s="146"/>
      <c r="F22" s="146"/>
      <c r="G22" s="146"/>
      <c r="H22" s="146"/>
      <c r="I22" s="146"/>
    </row>
    <row r="23" spans="1:9" x14ac:dyDescent="0.15">
      <c r="A23" s="83" t="str">
        <f t="shared" si="0"/>
        <v/>
      </c>
      <c r="B23" s="84" t="str">
        <f>IFERROR(VLOOKUP(A23,リスト!$A:$B,2,0),"")</f>
        <v/>
      </c>
      <c r="C23" s="85" t="s">
        <v>32</v>
      </c>
      <c r="D23" s="146"/>
      <c r="E23" s="146"/>
      <c r="F23" s="146"/>
      <c r="G23" s="146"/>
      <c r="H23" s="146"/>
      <c r="I23" s="146"/>
    </row>
    <row r="24" spans="1:9" x14ac:dyDescent="0.15">
      <c r="A24" s="86" t="str">
        <f t="shared" si="0"/>
        <v/>
      </c>
      <c r="B24" s="87" t="str">
        <f>IFERROR(VLOOKUP(A24,リスト!$A:$B,2,0),"")</f>
        <v/>
      </c>
      <c r="C24" s="88" t="s">
        <v>19</v>
      </c>
      <c r="D24" s="146"/>
      <c r="E24" s="146"/>
      <c r="F24" s="146"/>
      <c r="G24" s="146"/>
      <c r="H24" s="146"/>
      <c r="I24" s="146"/>
    </row>
    <row r="25" spans="1:9" x14ac:dyDescent="0.15">
      <c r="A25" s="86" t="str">
        <f t="shared" si="0"/>
        <v/>
      </c>
      <c r="B25" s="87" t="str">
        <f>IFERROR(VLOOKUP(A25,リスト!$A:$B,2,0),"")</f>
        <v/>
      </c>
      <c r="C25" s="88" t="s">
        <v>21</v>
      </c>
      <c r="D25" s="146"/>
      <c r="E25" s="146"/>
      <c r="F25" s="146"/>
      <c r="G25" s="146"/>
      <c r="H25" s="146"/>
      <c r="I25" s="146"/>
    </row>
    <row r="26" spans="1:9" x14ac:dyDescent="0.15">
      <c r="A26" s="86" t="str">
        <f t="shared" si="0"/>
        <v/>
      </c>
      <c r="B26" s="87" t="str">
        <f>IFERROR(VLOOKUP(A26,リスト!$A:$B,2,0),"")</f>
        <v/>
      </c>
      <c r="C26" s="88" t="s">
        <v>23</v>
      </c>
      <c r="D26" s="146"/>
      <c r="E26" s="146"/>
      <c r="F26" s="146"/>
      <c r="G26" s="146"/>
      <c r="H26" s="146"/>
      <c r="I26" s="146"/>
    </row>
    <row r="27" spans="1:9" x14ac:dyDescent="0.15">
      <c r="A27" s="86" t="str">
        <f t="shared" si="0"/>
        <v/>
      </c>
      <c r="B27" s="87" t="str">
        <f>IFERROR(VLOOKUP(A27,リスト!$A:$B,2,0),"")</f>
        <v/>
      </c>
      <c r="C27" s="88" t="s">
        <v>24</v>
      </c>
      <c r="D27" s="146"/>
      <c r="E27" s="146"/>
      <c r="F27" s="146"/>
      <c r="G27" s="146"/>
      <c r="H27" s="146"/>
      <c r="I27" s="146"/>
    </row>
    <row r="28" spans="1:9" x14ac:dyDescent="0.15">
      <c r="A28" s="86" t="str">
        <f t="shared" si="0"/>
        <v/>
      </c>
      <c r="B28" s="87" t="str">
        <f>IFERROR(VLOOKUP(A28,リスト!$A:$B,2,0),"")</f>
        <v/>
      </c>
      <c r="C28" s="88" t="s">
        <v>25</v>
      </c>
      <c r="D28" s="146"/>
      <c r="E28" s="146"/>
      <c r="F28" s="146"/>
      <c r="G28" s="146"/>
      <c r="H28" s="146"/>
      <c r="I28" s="146"/>
    </row>
    <row r="29" spans="1:9" x14ac:dyDescent="0.15">
      <c r="A29" s="86" t="str">
        <f t="shared" si="0"/>
        <v/>
      </c>
      <c r="B29" s="87" t="str">
        <f>IFERROR(VLOOKUP(A29,リスト!$A:$B,2,0),"")</f>
        <v/>
      </c>
      <c r="C29" s="88" t="s">
        <v>26</v>
      </c>
      <c r="D29" s="146"/>
      <c r="E29" s="146"/>
      <c r="F29" s="146"/>
      <c r="G29" s="146"/>
      <c r="H29" s="146"/>
      <c r="I29" s="146"/>
    </row>
    <row r="30" spans="1:9" x14ac:dyDescent="0.15">
      <c r="A30" s="86" t="str">
        <f t="shared" si="0"/>
        <v/>
      </c>
      <c r="B30" s="87" t="str">
        <f>IFERROR(VLOOKUP(A30,リスト!$A:$B,2,0),"")</f>
        <v/>
      </c>
      <c r="C30" s="88" t="s">
        <v>27</v>
      </c>
      <c r="D30" s="146"/>
      <c r="E30" s="146"/>
      <c r="F30" s="146"/>
      <c r="G30" s="146"/>
      <c r="H30" s="146"/>
      <c r="I30" s="146"/>
    </row>
    <row r="31" spans="1:9" x14ac:dyDescent="0.15">
      <c r="A31" s="86" t="str">
        <f t="shared" si="0"/>
        <v/>
      </c>
      <c r="B31" s="87" t="str">
        <f>IFERROR(VLOOKUP(A31,リスト!$A:$B,2,0),"")</f>
        <v/>
      </c>
      <c r="C31" s="88" t="s">
        <v>28</v>
      </c>
      <c r="D31" s="146"/>
      <c r="E31" s="146"/>
      <c r="F31" s="146"/>
      <c r="G31" s="146"/>
      <c r="H31" s="146"/>
      <c r="I31" s="146"/>
    </row>
    <row r="32" spans="1:9" x14ac:dyDescent="0.15">
      <c r="A32" s="86" t="str">
        <f t="shared" si="0"/>
        <v/>
      </c>
      <c r="B32" s="87" t="str">
        <f>IFERROR(VLOOKUP(A32,リスト!$A:$B,2,0),"")</f>
        <v/>
      </c>
      <c r="C32" s="88" t="s">
        <v>29</v>
      </c>
      <c r="D32" s="146"/>
      <c r="E32" s="146"/>
      <c r="F32" s="146"/>
      <c r="G32" s="146"/>
      <c r="H32" s="146"/>
      <c r="I32" s="146"/>
    </row>
    <row r="33" spans="1:9" x14ac:dyDescent="0.15">
      <c r="A33" s="86" t="str">
        <f t="shared" si="0"/>
        <v/>
      </c>
      <c r="B33" s="87" t="str">
        <f>IFERROR(VLOOKUP(A33,リスト!$A:$B,2,0),"")</f>
        <v/>
      </c>
      <c r="C33" s="88" t="s">
        <v>30</v>
      </c>
      <c r="D33" s="146"/>
      <c r="E33" s="146"/>
      <c r="F33" s="146"/>
      <c r="G33" s="146"/>
      <c r="H33" s="146"/>
      <c r="I33" s="146"/>
    </row>
    <row r="34" spans="1:9" x14ac:dyDescent="0.15">
      <c r="A34" s="86" t="str">
        <f t="shared" si="0"/>
        <v/>
      </c>
      <c r="B34" s="87" t="str">
        <f>IFERROR(VLOOKUP(A34,リスト!$A:$B,2,0),"")</f>
        <v/>
      </c>
      <c r="C34" s="88" t="s">
        <v>31</v>
      </c>
      <c r="D34" s="146"/>
      <c r="E34" s="146"/>
      <c r="F34" s="146"/>
      <c r="G34" s="146"/>
      <c r="H34" s="146"/>
      <c r="I34" s="146"/>
    </row>
    <row r="35" spans="1:9" x14ac:dyDescent="0.15">
      <c r="A35" s="86" t="str">
        <f t="shared" si="0"/>
        <v/>
      </c>
      <c r="B35" s="87" t="str">
        <f>IFERROR(VLOOKUP(A35,リスト!$A:$B,2,0),"")</f>
        <v/>
      </c>
      <c r="C35" s="88" t="s">
        <v>32</v>
      </c>
      <c r="D35" s="146"/>
      <c r="E35" s="146"/>
      <c r="F35" s="146"/>
      <c r="G35" s="146"/>
      <c r="H35" s="146"/>
      <c r="I35" s="146"/>
    </row>
    <row r="36" spans="1:9" x14ac:dyDescent="0.15">
      <c r="A36" s="94" t="str">
        <f t="shared" si="0"/>
        <v/>
      </c>
      <c r="B36" s="95" t="str">
        <f>IFERROR(VLOOKUP(A36,リスト!$A:$B,2,0),"")</f>
        <v/>
      </c>
      <c r="C36" s="96" t="s">
        <v>19</v>
      </c>
      <c r="D36" s="146"/>
      <c r="E36" s="146"/>
      <c r="F36" s="146"/>
      <c r="G36" s="146"/>
      <c r="H36" s="146"/>
      <c r="I36" s="146"/>
    </row>
    <row r="37" spans="1:9" x14ac:dyDescent="0.15">
      <c r="A37" s="94" t="str">
        <f t="shared" si="0"/>
        <v/>
      </c>
      <c r="B37" s="95" t="str">
        <f>IFERROR(VLOOKUP(A37,リスト!$A:$B,2,0),"")</f>
        <v/>
      </c>
      <c r="C37" s="96" t="s">
        <v>21</v>
      </c>
      <c r="D37" s="146"/>
      <c r="E37" s="146"/>
      <c r="F37" s="146"/>
      <c r="G37" s="146"/>
      <c r="H37" s="146"/>
      <c r="I37" s="146"/>
    </row>
    <row r="38" spans="1:9" x14ac:dyDescent="0.15">
      <c r="A38" s="94" t="str">
        <f t="shared" si="0"/>
        <v/>
      </c>
      <c r="B38" s="95" t="str">
        <f>IFERROR(VLOOKUP(A38,リスト!$A:$B,2,0),"")</f>
        <v/>
      </c>
      <c r="C38" s="96" t="s">
        <v>23</v>
      </c>
      <c r="D38" s="146"/>
      <c r="E38" s="146"/>
      <c r="F38" s="146"/>
      <c r="G38" s="146"/>
      <c r="H38" s="146"/>
      <c r="I38" s="146"/>
    </row>
    <row r="39" spans="1:9" x14ac:dyDescent="0.15">
      <c r="A39" s="94" t="str">
        <f t="shared" si="0"/>
        <v/>
      </c>
      <c r="B39" s="95" t="str">
        <f>IFERROR(VLOOKUP(A39,リスト!$A:$B,2,0),"")</f>
        <v/>
      </c>
      <c r="C39" s="96" t="s">
        <v>24</v>
      </c>
      <c r="D39" s="146"/>
      <c r="E39" s="146"/>
      <c r="F39" s="146"/>
      <c r="G39" s="146"/>
      <c r="H39" s="146"/>
      <c r="I39" s="146"/>
    </row>
    <row r="40" spans="1:9" x14ac:dyDescent="0.15">
      <c r="A40" s="94" t="str">
        <f t="shared" si="0"/>
        <v/>
      </c>
      <c r="B40" s="95" t="str">
        <f>IFERROR(VLOOKUP(A40,リスト!$A:$B,2,0),"")</f>
        <v/>
      </c>
      <c r="C40" s="96" t="s">
        <v>25</v>
      </c>
      <c r="D40" s="146"/>
      <c r="E40" s="146"/>
      <c r="F40" s="146"/>
      <c r="G40" s="146"/>
      <c r="H40" s="146"/>
      <c r="I40" s="146"/>
    </row>
    <row r="41" spans="1:9" x14ac:dyDescent="0.15">
      <c r="A41" s="94" t="str">
        <f t="shared" si="0"/>
        <v/>
      </c>
      <c r="B41" s="95" t="str">
        <f>IFERROR(VLOOKUP(A41,リスト!$A:$B,2,0),"")</f>
        <v/>
      </c>
      <c r="C41" s="96" t="s">
        <v>26</v>
      </c>
      <c r="D41" s="146"/>
      <c r="E41" s="146"/>
      <c r="F41" s="146"/>
      <c r="G41" s="146"/>
      <c r="H41" s="146"/>
      <c r="I41" s="146"/>
    </row>
    <row r="42" spans="1:9" x14ac:dyDescent="0.15">
      <c r="A42" s="94" t="str">
        <f t="shared" si="0"/>
        <v/>
      </c>
      <c r="B42" s="95" t="str">
        <f>IFERROR(VLOOKUP(A42,リスト!$A:$B,2,0),"")</f>
        <v/>
      </c>
      <c r="C42" s="96" t="s">
        <v>27</v>
      </c>
      <c r="D42" s="146"/>
      <c r="E42" s="146"/>
      <c r="F42" s="146"/>
      <c r="G42" s="146"/>
      <c r="H42" s="146"/>
      <c r="I42" s="146"/>
    </row>
    <row r="43" spans="1:9" x14ac:dyDescent="0.15">
      <c r="A43" s="94" t="str">
        <f t="shared" si="0"/>
        <v/>
      </c>
      <c r="B43" s="95" t="str">
        <f>IFERROR(VLOOKUP(A43,リスト!$A:$B,2,0),"")</f>
        <v/>
      </c>
      <c r="C43" s="96" t="s">
        <v>28</v>
      </c>
      <c r="D43" s="146"/>
      <c r="E43" s="146"/>
      <c r="F43" s="146"/>
      <c r="G43" s="146"/>
      <c r="H43" s="146"/>
      <c r="I43" s="146"/>
    </row>
    <row r="44" spans="1:9" x14ac:dyDescent="0.15">
      <c r="A44" s="94" t="str">
        <f t="shared" si="0"/>
        <v/>
      </c>
      <c r="B44" s="95" t="str">
        <f>IFERROR(VLOOKUP(A44,リスト!$A:$B,2,0),"")</f>
        <v/>
      </c>
      <c r="C44" s="96" t="s">
        <v>29</v>
      </c>
      <c r="D44" s="146"/>
      <c r="E44" s="146"/>
      <c r="F44" s="146"/>
      <c r="G44" s="146"/>
      <c r="H44" s="146"/>
      <c r="I44" s="146"/>
    </row>
    <row r="45" spans="1:9" x14ac:dyDescent="0.15">
      <c r="A45" s="94" t="str">
        <f t="shared" si="0"/>
        <v/>
      </c>
      <c r="B45" s="95" t="str">
        <f>IFERROR(VLOOKUP(A45,リスト!$A:$B,2,0),"")</f>
        <v/>
      </c>
      <c r="C45" s="96" t="s">
        <v>30</v>
      </c>
      <c r="D45" s="146"/>
      <c r="E45" s="146"/>
      <c r="F45" s="146"/>
      <c r="G45" s="146"/>
      <c r="H45" s="146"/>
      <c r="I45" s="146"/>
    </row>
    <row r="46" spans="1:9" x14ac:dyDescent="0.15">
      <c r="A46" s="94" t="str">
        <f t="shared" si="0"/>
        <v/>
      </c>
      <c r="B46" s="95" t="str">
        <f>IFERROR(VLOOKUP(A46,リスト!$A:$B,2,0),"")</f>
        <v/>
      </c>
      <c r="C46" s="96" t="s">
        <v>31</v>
      </c>
      <c r="D46" s="146"/>
      <c r="E46" s="146"/>
      <c r="F46" s="146"/>
      <c r="G46" s="146"/>
      <c r="H46" s="146"/>
      <c r="I46" s="146"/>
    </row>
    <row r="47" spans="1:9" x14ac:dyDescent="0.15">
      <c r="A47" s="94" t="str">
        <f t="shared" si="0"/>
        <v/>
      </c>
      <c r="B47" s="95" t="str">
        <f>IFERROR(VLOOKUP(A47,リスト!$A:$B,2,0),"")</f>
        <v/>
      </c>
      <c r="C47" s="96" t="s">
        <v>32</v>
      </c>
      <c r="D47" s="146"/>
      <c r="E47" s="146"/>
      <c r="F47" s="146"/>
      <c r="G47" s="146"/>
      <c r="H47" s="146"/>
      <c r="I47" s="146"/>
    </row>
    <row r="48" spans="1:9" x14ac:dyDescent="0.15">
      <c r="A48" s="89" t="str">
        <f t="shared" si="0"/>
        <v/>
      </c>
      <c r="B48" s="90" t="str">
        <f>IFERROR(VLOOKUP(A48,リスト!$A:$B,2,0),"")</f>
        <v/>
      </c>
      <c r="C48" s="91" t="s">
        <v>19</v>
      </c>
      <c r="D48" s="146"/>
      <c r="E48" s="146"/>
      <c r="F48" s="146"/>
      <c r="G48" s="146"/>
      <c r="H48" s="146"/>
      <c r="I48" s="146"/>
    </row>
    <row r="49" spans="1:9" x14ac:dyDescent="0.15">
      <c r="A49" s="89" t="str">
        <f t="shared" si="0"/>
        <v/>
      </c>
      <c r="B49" s="90" t="str">
        <f>IFERROR(VLOOKUP(A49,リスト!$A:$B,2,0),"")</f>
        <v/>
      </c>
      <c r="C49" s="91" t="s">
        <v>21</v>
      </c>
      <c r="D49" s="146"/>
      <c r="E49" s="146"/>
      <c r="F49" s="146"/>
      <c r="G49" s="146"/>
      <c r="H49" s="146"/>
      <c r="I49" s="146"/>
    </row>
    <row r="50" spans="1:9" x14ac:dyDescent="0.15">
      <c r="A50" s="89" t="str">
        <f t="shared" si="0"/>
        <v/>
      </c>
      <c r="B50" s="90" t="str">
        <f>IFERROR(VLOOKUP(A50,リスト!$A:$B,2,0),"")</f>
        <v/>
      </c>
      <c r="C50" s="91" t="s">
        <v>23</v>
      </c>
      <c r="D50" s="146"/>
      <c r="E50" s="146"/>
      <c r="F50" s="146"/>
      <c r="G50" s="146"/>
      <c r="H50" s="146"/>
      <c r="I50" s="146"/>
    </row>
    <row r="51" spans="1:9" x14ac:dyDescent="0.15">
      <c r="A51" s="89" t="str">
        <f t="shared" si="0"/>
        <v/>
      </c>
      <c r="B51" s="90" t="str">
        <f>IFERROR(VLOOKUP(A51,リスト!$A:$B,2,0),"")</f>
        <v/>
      </c>
      <c r="C51" s="91" t="s">
        <v>24</v>
      </c>
      <c r="D51" s="146"/>
      <c r="E51" s="146"/>
      <c r="F51" s="146"/>
      <c r="G51" s="146"/>
      <c r="H51" s="146"/>
      <c r="I51" s="146"/>
    </row>
    <row r="52" spans="1:9" x14ac:dyDescent="0.15">
      <c r="A52" s="89" t="str">
        <f t="shared" si="0"/>
        <v/>
      </c>
      <c r="B52" s="90" t="str">
        <f>IFERROR(VLOOKUP(A52,リスト!$A:$B,2,0),"")</f>
        <v/>
      </c>
      <c r="C52" s="91" t="s">
        <v>25</v>
      </c>
      <c r="D52" s="146"/>
      <c r="E52" s="146"/>
      <c r="F52" s="146"/>
      <c r="G52" s="146"/>
      <c r="H52" s="146"/>
      <c r="I52" s="146"/>
    </row>
    <row r="53" spans="1:9" x14ac:dyDescent="0.15">
      <c r="A53" s="89" t="str">
        <f t="shared" si="0"/>
        <v/>
      </c>
      <c r="B53" s="90" t="str">
        <f>IFERROR(VLOOKUP(A53,リスト!$A:$B,2,0),"")</f>
        <v/>
      </c>
      <c r="C53" s="91" t="s">
        <v>26</v>
      </c>
      <c r="D53" s="146"/>
      <c r="E53" s="146"/>
      <c r="F53" s="146"/>
      <c r="G53" s="146"/>
      <c r="H53" s="146"/>
      <c r="I53" s="146"/>
    </row>
    <row r="54" spans="1:9" x14ac:dyDescent="0.15">
      <c r="A54" s="89" t="str">
        <f t="shared" si="0"/>
        <v/>
      </c>
      <c r="B54" s="90" t="str">
        <f>IFERROR(VLOOKUP(A54,リスト!$A:$B,2,0),"")</f>
        <v/>
      </c>
      <c r="C54" s="91" t="s">
        <v>27</v>
      </c>
      <c r="D54" s="146"/>
      <c r="E54" s="146"/>
      <c r="F54" s="146"/>
      <c r="G54" s="146"/>
      <c r="H54" s="146"/>
      <c r="I54" s="146"/>
    </row>
    <row r="55" spans="1:9" x14ac:dyDescent="0.15">
      <c r="A55" s="89" t="str">
        <f t="shared" si="0"/>
        <v/>
      </c>
      <c r="B55" s="90" t="str">
        <f>IFERROR(VLOOKUP(A55,リスト!$A:$B,2,0),"")</f>
        <v/>
      </c>
      <c r="C55" s="91" t="s">
        <v>28</v>
      </c>
      <c r="D55" s="146"/>
      <c r="E55" s="146"/>
      <c r="F55" s="146"/>
      <c r="G55" s="146"/>
      <c r="H55" s="146"/>
      <c r="I55" s="146"/>
    </row>
    <row r="56" spans="1:9" x14ac:dyDescent="0.15">
      <c r="A56" s="89" t="str">
        <f t="shared" si="0"/>
        <v/>
      </c>
      <c r="B56" s="90" t="str">
        <f>IFERROR(VLOOKUP(A56,リスト!$A:$B,2,0),"")</f>
        <v/>
      </c>
      <c r="C56" s="91" t="s">
        <v>29</v>
      </c>
      <c r="D56" s="146"/>
      <c r="E56" s="146"/>
      <c r="F56" s="146"/>
      <c r="G56" s="146"/>
      <c r="H56" s="146"/>
      <c r="I56" s="146"/>
    </row>
    <row r="57" spans="1:9" x14ac:dyDescent="0.15">
      <c r="A57" s="89" t="str">
        <f t="shared" si="0"/>
        <v/>
      </c>
      <c r="B57" s="90" t="str">
        <f>IFERROR(VLOOKUP(A57,リスト!$A:$B,2,0),"")</f>
        <v/>
      </c>
      <c r="C57" s="91" t="s">
        <v>30</v>
      </c>
      <c r="D57" s="146"/>
      <c r="E57" s="146"/>
      <c r="F57" s="146"/>
      <c r="G57" s="146"/>
      <c r="H57" s="146"/>
      <c r="I57" s="146"/>
    </row>
    <row r="58" spans="1:9" x14ac:dyDescent="0.15">
      <c r="A58" s="89" t="str">
        <f t="shared" si="0"/>
        <v/>
      </c>
      <c r="B58" s="90" t="str">
        <f>IFERROR(VLOOKUP(A58,リスト!$A:$B,2,0),"")</f>
        <v/>
      </c>
      <c r="C58" s="91" t="s">
        <v>31</v>
      </c>
      <c r="D58" s="146"/>
      <c r="E58" s="146"/>
      <c r="F58" s="146"/>
      <c r="G58" s="146"/>
      <c r="H58" s="146"/>
      <c r="I58" s="146"/>
    </row>
    <row r="59" spans="1:9" x14ac:dyDescent="0.15">
      <c r="A59" s="89" t="str">
        <f t="shared" si="0"/>
        <v/>
      </c>
      <c r="B59" s="90" t="str">
        <f>IFERROR(VLOOKUP(A59,リスト!$A:$B,2,0),"")</f>
        <v/>
      </c>
      <c r="C59" s="91" t="s">
        <v>32</v>
      </c>
      <c r="D59" s="146"/>
      <c r="E59" s="146"/>
      <c r="F59" s="146"/>
      <c r="G59" s="146"/>
      <c r="H59" s="146"/>
      <c r="I59" s="146"/>
    </row>
    <row r="60" spans="1:9" x14ac:dyDescent="0.15">
      <c r="A60" s="92" t="str">
        <f t="shared" si="0"/>
        <v/>
      </c>
      <c r="B60" s="93" t="str">
        <f>IFERROR(VLOOKUP(A60,リスト!$A:$B,2,0),"")</f>
        <v/>
      </c>
      <c r="C60" s="19" t="s">
        <v>19</v>
      </c>
      <c r="D60" s="146"/>
      <c r="E60" s="146"/>
      <c r="F60" s="146"/>
      <c r="G60" s="146"/>
      <c r="H60" s="146"/>
      <c r="I60" s="146"/>
    </row>
    <row r="61" spans="1:9" x14ac:dyDescent="0.15">
      <c r="A61" s="92" t="str">
        <f t="shared" si="0"/>
        <v/>
      </c>
      <c r="B61" s="93" t="str">
        <f>IFERROR(VLOOKUP(A61,リスト!$A:$B,2,0),"")</f>
        <v/>
      </c>
      <c r="C61" s="19" t="s">
        <v>21</v>
      </c>
      <c r="D61" s="146"/>
      <c r="E61" s="146"/>
      <c r="F61" s="146"/>
      <c r="G61" s="146"/>
      <c r="H61" s="146"/>
      <c r="I61" s="146"/>
    </row>
    <row r="62" spans="1:9" x14ac:dyDescent="0.15">
      <c r="A62" s="92" t="str">
        <f t="shared" si="0"/>
        <v/>
      </c>
      <c r="B62" s="93" t="str">
        <f>IFERROR(VLOOKUP(A62,リスト!$A:$B,2,0),"")</f>
        <v/>
      </c>
      <c r="C62" s="19" t="s">
        <v>23</v>
      </c>
      <c r="D62" s="146"/>
      <c r="E62" s="146"/>
      <c r="F62" s="146"/>
      <c r="G62" s="146"/>
      <c r="H62" s="146"/>
      <c r="I62" s="146"/>
    </row>
    <row r="63" spans="1:9" x14ac:dyDescent="0.15">
      <c r="A63" s="92" t="str">
        <f t="shared" si="0"/>
        <v/>
      </c>
      <c r="B63" s="93" t="str">
        <f>IFERROR(VLOOKUP(A63,リスト!$A:$B,2,0),"")</f>
        <v/>
      </c>
      <c r="C63" s="19" t="s">
        <v>24</v>
      </c>
      <c r="D63" s="146"/>
      <c r="E63" s="146"/>
      <c r="F63" s="146"/>
      <c r="G63" s="146"/>
      <c r="H63" s="146"/>
      <c r="I63" s="146"/>
    </row>
    <row r="64" spans="1:9" x14ac:dyDescent="0.15">
      <c r="A64" s="92" t="str">
        <f t="shared" si="0"/>
        <v/>
      </c>
      <c r="B64" s="93" t="str">
        <f>IFERROR(VLOOKUP(A64,リスト!$A:$B,2,0),"")</f>
        <v/>
      </c>
      <c r="C64" s="19" t="s">
        <v>25</v>
      </c>
      <c r="D64" s="146"/>
      <c r="E64" s="146"/>
      <c r="F64" s="146"/>
      <c r="G64" s="146"/>
      <c r="H64" s="146"/>
      <c r="I64" s="146"/>
    </row>
    <row r="65" spans="1:9" x14ac:dyDescent="0.15">
      <c r="A65" s="92" t="str">
        <f t="shared" si="0"/>
        <v/>
      </c>
      <c r="B65" s="93" t="str">
        <f>IFERROR(VLOOKUP(A65,リスト!$A:$B,2,0),"")</f>
        <v/>
      </c>
      <c r="C65" s="19" t="s">
        <v>26</v>
      </c>
      <c r="D65" s="146"/>
      <c r="E65" s="146"/>
      <c r="F65" s="146"/>
      <c r="G65" s="146"/>
      <c r="H65" s="146"/>
      <c r="I65" s="146"/>
    </row>
    <row r="66" spans="1:9" x14ac:dyDescent="0.15">
      <c r="A66" s="92" t="str">
        <f t="shared" si="0"/>
        <v/>
      </c>
      <c r="B66" s="93" t="str">
        <f>IFERROR(VLOOKUP(A66,リスト!$A:$B,2,0),"")</f>
        <v/>
      </c>
      <c r="C66" s="19" t="s">
        <v>27</v>
      </c>
      <c r="D66" s="146"/>
      <c r="E66" s="146"/>
      <c r="F66" s="146"/>
      <c r="G66" s="146"/>
      <c r="H66" s="146"/>
      <c r="I66" s="146"/>
    </row>
    <row r="67" spans="1:9" x14ac:dyDescent="0.15">
      <c r="A67" s="92" t="str">
        <f t="shared" si="0"/>
        <v/>
      </c>
      <c r="B67" s="93" t="str">
        <f>IFERROR(VLOOKUP(A67,リスト!$A:$B,2,0),"")</f>
        <v/>
      </c>
      <c r="C67" s="19" t="s">
        <v>28</v>
      </c>
      <c r="D67" s="146"/>
      <c r="E67" s="146"/>
      <c r="F67" s="146"/>
      <c r="G67" s="146"/>
      <c r="H67" s="146"/>
      <c r="I67" s="146"/>
    </row>
    <row r="68" spans="1:9" x14ac:dyDescent="0.15">
      <c r="A68" s="92" t="str">
        <f t="shared" si="0"/>
        <v/>
      </c>
      <c r="B68" s="93" t="str">
        <f>IFERROR(VLOOKUP(A68,リスト!$A:$B,2,0),"")</f>
        <v/>
      </c>
      <c r="C68" s="19" t="s">
        <v>29</v>
      </c>
      <c r="D68" s="146"/>
      <c r="E68" s="146"/>
      <c r="F68" s="146"/>
      <c r="G68" s="146"/>
      <c r="H68" s="146"/>
      <c r="I68" s="146"/>
    </row>
    <row r="69" spans="1:9" x14ac:dyDescent="0.15">
      <c r="A69" s="92" t="str">
        <f t="shared" si="0"/>
        <v/>
      </c>
      <c r="B69" s="93" t="str">
        <f>IFERROR(VLOOKUP(A69,リスト!$A:$B,2,0),"")</f>
        <v/>
      </c>
      <c r="C69" s="19" t="s">
        <v>30</v>
      </c>
      <c r="D69" s="146"/>
      <c r="E69" s="146"/>
      <c r="F69" s="146"/>
      <c r="G69" s="146"/>
      <c r="H69" s="146"/>
      <c r="I69" s="146"/>
    </row>
    <row r="70" spans="1:9" x14ac:dyDescent="0.15">
      <c r="A70" s="92" t="str">
        <f t="shared" si="0"/>
        <v/>
      </c>
      <c r="B70" s="93" t="str">
        <f>IFERROR(VLOOKUP(A70,リスト!$A:$B,2,0),"")</f>
        <v/>
      </c>
      <c r="C70" s="19" t="s">
        <v>31</v>
      </c>
      <c r="D70" s="146"/>
      <c r="E70" s="146"/>
      <c r="F70" s="146"/>
      <c r="G70" s="146"/>
      <c r="H70" s="146"/>
      <c r="I70" s="146"/>
    </row>
    <row r="71" spans="1:9" x14ac:dyDescent="0.15">
      <c r="A71" s="92" t="str">
        <f t="shared" si="0"/>
        <v/>
      </c>
      <c r="B71" s="93" t="str">
        <f>IFERROR(VLOOKUP(A71,リスト!$A:$B,2,0),"")</f>
        <v/>
      </c>
      <c r="C71" s="19" t="s">
        <v>32</v>
      </c>
      <c r="D71" s="146"/>
      <c r="E71" s="146"/>
      <c r="F71" s="146"/>
      <c r="G71" s="146"/>
      <c r="H71" s="146"/>
      <c r="I71" s="146"/>
    </row>
    <row r="72" spans="1:9" x14ac:dyDescent="0.15">
      <c r="A72" s="97" t="str">
        <f t="shared" si="0"/>
        <v/>
      </c>
      <c r="B72" s="98" t="str">
        <f>IFERROR(VLOOKUP(A72,リスト!$A:$B,2,0),"")</f>
        <v/>
      </c>
      <c r="C72" s="99" t="s">
        <v>19</v>
      </c>
      <c r="D72" s="146"/>
      <c r="E72" s="146"/>
      <c r="F72" s="146"/>
      <c r="G72" s="146"/>
      <c r="H72" s="146"/>
      <c r="I72" s="146"/>
    </row>
    <row r="73" spans="1:9" x14ac:dyDescent="0.15">
      <c r="A73" s="97" t="str">
        <f t="shared" si="0"/>
        <v/>
      </c>
      <c r="B73" s="98" t="str">
        <f>IFERROR(VLOOKUP(A73,リスト!$A:$B,2,0),"")</f>
        <v/>
      </c>
      <c r="C73" s="99" t="s">
        <v>21</v>
      </c>
      <c r="D73" s="146"/>
      <c r="E73" s="146"/>
      <c r="F73" s="146"/>
      <c r="G73" s="146"/>
      <c r="H73" s="146"/>
      <c r="I73" s="146"/>
    </row>
    <row r="74" spans="1:9" x14ac:dyDescent="0.15">
      <c r="A74" s="97" t="str">
        <f t="shared" si="0"/>
        <v/>
      </c>
      <c r="B74" s="98" t="str">
        <f>IFERROR(VLOOKUP(A74,リスト!$A:$B,2,0),"")</f>
        <v/>
      </c>
      <c r="C74" s="99" t="s">
        <v>23</v>
      </c>
      <c r="D74" s="146"/>
      <c r="E74" s="146"/>
      <c r="F74" s="146"/>
      <c r="G74" s="146"/>
      <c r="H74" s="146"/>
      <c r="I74" s="146"/>
    </row>
    <row r="75" spans="1:9" x14ac:dyDescent="0.15">
      <c r="A75" s="97" t="str">
        <f t="shared" si="0"/>
        <v/>
      </c>
      <c r="B75" s="98" t="str">
        <f>IFERROR(VLOOKUP(A75,リスト!$A:$B,2,0),"")</f>
        <v/>
      </c>
      <c r="C75" s="99" t="s">
        <v>24</v>
      </c>
      <c r="D75" s="146"/>
      <c r="E75" s="146"/>
      <c r="F75" s="146"/>
      <c r="G75" s="146"/>
      <c r="H75" s="146"/>
      <c r="I75" s="146"/>
    </row>
    <row r="76" spans="1:9" x14ac:dyDescent="0.15">
      <c r="A76" s="97" t="str">
        <f t="shared" si="0"/>
        <v/>
      </c>
      <c r="B76" s="98" t="str">
        <f>IFERROR(VLOOKUP(A76,リスト!$A:$B,2,0),"")</f>
        <v/>
      </c>
      <c r="C76" s="99" t="s">
        <v>25</v>
      </c>
      <c r="D76" s="146"/>
      <c r="E76" s="146"/>
      <c r="F76" s="146"/>
      <c r="G76" s="146"/>
      <c r="H76" s="146"/>
      <c r="I76" s="146"/>
    </row>
    <row r="77" spans="1:9" x14ac:dyDescent="0.15">
      <c r="A77" s="97" t="str">
        <f t="shared" si="0"/>
        <v/>
      </c>
      <c r="B77" s="98" t="str">
        <f>IFERROR(VLOOKUP(A77,リスト!$A:$B,2,0),"")</f>
        <v/>
      </c>
      <c r="C77" s="99" t="s">
        <v>26</v>
      </c>
      <c r="D77" s="146"/>
      <c r="E77" s="146"/>
      <c r="F77" s="146"/>
      <c r="G77" s="146"/>
      <c r="H77" s="146"/>
      <c r="I77" s="146"/>
    </row>
    <row r="78" spans="1:9" x14ac:dyDescent="0.15">
      <c r="A78" s="97" t="str">
        <f t="shared" ref="A78:A107" si="1">IF(A77="","",IF(C78="1月",A77+1,A77))</f>
        <v/>
      </c>
      <c r="B78" s="98" t="str">
        <f>IFERROR(VLOOKUP(A78,リスト!$A:$B,2,0),"")</f>
        <v/>
      </c>
      <c r="C78" s="99" t="s">
        <v>27</v>
      </c>
      <c r="D78" s="146"/>
      <c r="E78" s="146"/>
      <c r="F78" s="146"/>
      <c r="G78" s="146"/>
      <c r="H78" s="146"/>
      <c r="I78" s="146"/>
    </row>
    <row r="79" spans="1:9" x14ac:dyDescent="0.15">
      <c r="A79" s="97" t="str">
        <f t="shared" si="1"/>
        <v/>
      </c>
      <c r="B79" s="98" t="str">
        <f>IFERROR(VLOOKUP(A79,リスト!$A:$B,2,0),"")</f>
        <v/>
      </c>
      <c r="C79" s="99" t="s">
        <v>28</v>
      </c>
      <c r="D79" s="146"/>
      <c r="E79" s="146"/>
      <c r="F79" s="146"/>
      <c r="G79" s="146"/>
      <c r="H79" s="146"/>
      <c r="I79" s="146"/>
    </row>
    <row r="80" spans="1:9" x14ac:dyDescent="0.15">
      <c r="A80" s="97" t="str">
        <f t="shared" si="1"/>
        <v/>
      </c>
      <c r="B80" s="98" t="str">
        <f>IFERROR(VLOOKUP(A80,リスト!$A:$B,2,0),"")</f>
        <v/>
      </c>
      <c r="C80" s="99" t="s">
        <v>29</v>
      </c>
      <c r="D80" s="146"/>
      <c r="E80" s="146"/>
      <c r="F80" s="146"/>
      <c r="G80" s="146"/>
      <c r="H80" s="146"/>
      <c r="I80" s="146"/>
    </row>
    <row r="81" spans="1:9" x14ac:dyDescent="0.15">
      <c r="A81" s="97" t="str">
        <f t="shared" si="1"/>
        <v/>
      </c>
      <c r="B81" s="98" t="str">
        <f>IFERROR(VLOOKUP(A81,リスト!$A:$B,2,0),"")</f>
        <v/>
      </c>
      <c r="C81" s="99" t="s">
        <v>30</v>
      </c>
      <c r="D81" s="146"/>
      <c r="E81" s="146"/>
      <c r="F81" s="146"/>
      <c r="G81" s="146"/>
      <c r="H81" s="146"/>
      <c r="I81" s="146"/>
    </row>
    <row r="82" spans="1:9" x14ac:dyDescent="0.15">
      <c r="A82" s="97" t="str">
        <f t="shared" si="1"/>
        <v/>
      </c>
      <c r="B82" s="98" t="str">
        <f>IFERROR(VLOOKUP(A82,リスト!$A:$B,2,0),"")</f>
        <v/>
      </c>
      <c r="C82" s="99" t="s">
        <v>31</v>
      </c>
      <c r="D82" s="146"/>
      <c r="E82" s="146"/>
      <c r="F82" s="146"/>
      <c r="G82" s="146"/>
      <c r="H82" s="146"/>
      <c r="I82" s="146"/>
    </row>
    <row r="83" spans="1:9" x14ac:dyDescent="0.15">
      <c r="A83" s="97" t="str">
        <f t="shared" si="1"/>
        <v/>
      </c>
      <c r="B83" s="98" t="str">
        <f>IFERROR(VLOOKUP(A83,リスト!$A:$B,2,0),"")</f>
        <v/>
      </c>
      <c r="C83" s="99" t="s">
        <v>32</v>
      </c>
      <c r="D83" s="146"/>
      <c r="E83" s="146"/>
      <c r="F83" s="146"/>
      <c r="G83" s="146"/>
      <c r="H83" s="146"/>
      <c r="I83" s="146"/>
    </row>
    <row r="84" spans="1:9" x14ac:dyDescent="0.15">
      <c r="A84" s="100" t="str">
        <f t="shared" si="1"/>
        <v/>
      </c>
      <c r="B84" s="101" t="str">
        <f>IFERROR(VLOOKUP(A84,リスト!$A:$B,2,0),"")</f>
        <v/>
      </c>
      <c r="C84" s="102" t="s">
        <v>19</v>
      </c>
      <c r="D84" s="146"/>
      <c r="E84" s="146"/>
      <c r="F84" s="146"/>
      <c r="G84" s="146"/>
      <c r="H84" s="146"/>
      <c r="I84" s="146"/>
    </row>
    <row r="85" spans="1:9" x14ac:dyDescent="0.15">
      <c r="A85" s="100" t="str">
        <f t="shared" si="1"/>
        <v/>
      </c>
      <c r="B85" s="101" t="str">
        <f>IFERROR(VLOOKUP(A85,リスト!$A:$B,2,0),"")</f>
        <v/>
      </c>
      <c r="C85" s="102" t="s">
        <v>21</v>
      </c>
      <c r="D85" s="146"/>
      <c r="E85" s="146"/>
      <c r="F85" s="146"/>
      <c r="G85" s="146"/>
      <c r="H85" s="146"/>
      <c r="I85" s="146"/>
    </row>
    <row r="86" spans="1:9" x14ac:dyDescent="0.15">
      <c r="A86" s="100" t="str">
        <f t="shared" si="1"/>
        <v/>
      </c>
      <c r="B86" s="101" t="str">
        <f>IFERROR(VLOOKUP(A86,リスト!$A:$B,2,0),"")</f>
        <v/>
      </c>
      <c r="C86" s="102" t="s">
        <v>23</v>
      </c>
      <c r="D86" s="146"/>
      <c r="E86" s="146"/>
      <c r="F86" s="146"/>
      <c r="G86" s="146"/>
      <c r="H86" s="146"/>
      <c r="I86" s="146"/>
    </row>
    <row r="87" spans="1:9" x14ac:dyDescent="0.15">
      <c r="A87" s="100" t="str">
        <f>IF(A86="","",IF(C87="1月",A86+1,A86))</f>
        <v/>
      </c>
      <c r="B87" s="101" t="str">
        <f>IFERROR(VLOOKUP(A87,リスト!$A:$B,2,0),"")</f>
        <v/>
      </c>
      <c r="C87" s="102" t="s">
        <v>24</v>
      </c>
      <c r="D87" s="146"/>
      <c r="E87" s="146"/>
      <c r="F87" s="146"/>
      <c r="G87" s="146"/>
      <c r="H87" s="146"/>
      <c r="I87" s="146"/>
    </row>
    <row r="88" spans="1:9" x14ac:dyDescent="0.15">
      <c r="A88" s="100" t="str">
        <f t="shared" si="1"/>
        <v/>
      </c>
      <c r="B88" s="101" t="str">
        <f>IFERROR(VLOOKUP(A88,リスト!$A:$B,2,0),"")</f>
        <v/>
      </c>
      <c r="C88" s="102" t="s">
        <v>25</v>
      </c>
      <c r="D88" s="146"/>
      <c r="E88" s="146"/>
      <c r="F88" s="146"/>
      <c r="G88" s="146"/>
      <c r="H88" s="146"/>
      <c r="I88" s="146"/>
    </row>
    <row r="89" spans="1:9" x14ac:dyDescent="0.15">
      <c r="A89" s="100" t="str">
        <f t="shared" si="1"/>
        <v/>
      </c>
      <c r="B89" s="101" t="str">
        <f>IFERROR(VLOOKUP(A89,リスト!$A:$B,2,0),"")</f>
        <v/>
      </c>
      <c r="C89" s="102" t="s">
        <v>26</v>
      </c>
      <c r="D89" s="146"/>
      <c r="E89" s="146"/>
      <c r="F89" s="146"/>
      <c r="G89" s="146"/>
      <c r="H89" s="146"/>
      <c r="I89" s="146"/>
    </row>
    <row r="90" spans="1:9" x14ac:dyDescent="0.15">
      <c r="A90" s="100" t="str">
        <f t="shared" si="1"/>
        <v/>
      </c>
      <c r="B90" s="101" t="str">
        <f>IFERROR(VLOOKUP(A90,リスト!$A:$B,2,0),"")</f>
        <v/>
      </c>
      <c r="C90" s="102" t="s">
        <v>27</v>
      </c>
      <c r="D90" s="146"/>
      <c r="E90" s="146"/>
      <c r="F90" s="146"/>
      <c r="G90" s="146"/>
      <c r="H90" s="146"/>
      <c r="I90" s="146"/>
    </row>
    <row r="91" spans="1:9" x14ac:dyDescent="0.15">
      <c r="A91" s="100" t="str">
        <f t="shared" si="1"/>
        <v/>
      </c>
      <c r="B91" s="101" t="str">
        <f>IFERROR(VLOOKUP(A91,リスト!$A:$B,2,0),"")</f>
        <v/>
      </c>
      <c r="C91" s="102" t="s">
        <v>28</v>
      </c>
      <c r="D91" s="146"/>
      <c r="E91" s="146"/>
      <c r="F91" s="146"/>
      <c r="G91" s="146"/>
      <c r="H91" s="146"/>
      <c r="I91" s="146"/>
    </row>
    <row r="92" spans="1:9" x14ac:dyDescent="0.15">
      <c r="A92" s="100" t="str">
        <f t="shared" si="1"/>
        <v/>
      </c>
      <c r="B92" s="101" t="str">
        <f>IFERROR(VLOOKUP(A92,リスト!$A:$B,2,0),"")</f>
        <v/>
      </c>
      <c r="C92" s="102" t="s">
        <v>29</v>
      </c>
      <c r="D92" s="146"/>
      <c r="E92" s="146"/>
      <c r="F92" s="146"/>
      <c r="G92" s="146"/>
      <c r="H92" s="146"/>
      <c r="I92" s="146"/>
    </row>
    <row r="93" spans="1:9" x14ac:dyDescent="0.15">
      <c r="A93" s="100" t="str">
        <f t="shared" si="1"/>
        <v/>
      </c>
      <c r="B93" s="101" t="str">
        <f>IFERROR(VLOOKUP(A93,リスト!$A:$B,2,0),"")</f>
        <v/>
      </c>
      <c r="C93" s="102" t="s">
        <v>30</v>
      </c>
      <c r="D93" s="146"/>
      <c r="E93" s="146"/>
      <c r="F93" s="146"/>
      <c r="G93" s="146"/>
      <c r="H93" s="146"/>
      <c r="I93" s="146"/>
    </row>
    <row r="94" spans="1:9" x14ac:dyDescent="0.15">
      <c r="A94" s="100" t="str">
        <f t="shared" si="1"/>
        <v/>
      </c>
      <c r="B94" s="101" t="str">
        <f>IFERROR(VLOOKUP(A94,リスト!$A:$B,2,0),"")</f>
        <v/>
      </c>
      <c r="C94" s="102" t="s">
        <v>31</v>
      </c>
      <c r="D94" s="146"/>
      <c r="E94" s="146"/>
      <c r="F94" s="146"/>
      <c r="G94" s="146"/>
      <c r="H94" s="146"/>
      <c r="I94" s="146"/>
    </row>
    <row r="95" spans="1:9" x14ac:dyDescent="0.15">
      <c r="A95" s="100" t="str">
        <f t="shared" si="1"/>
        <v/>
      </c>
      <c r="B95" s="101" t="str">
        <f>IFERROR(VLOOKUP(A95,リスト!$A:$B,2,0),"")</f>
        <v/>
      </c>
      <c r="C95" s="102" t="s">
        <v>32</v>
      </c>
      <c r="D95" s="146"/>
      <c r="E95" s="146"/>
      <c r="F95" s="146"/>
      <c r="G95" s="146"/>
      <c r="H95" s="146"/>
      <c r="I95" s="146"/>
    </row>
    <row r="96" spans="1:9" x14ac:dyDescent="0.15">
      <c r="A96" s="103" t="str">
        <f t="shared" si="1"/>
        <v/>
      </c>
      <c r="B96" s="104" t="str">
        <f>IFERROR(VLOOKUP(A96,リスト!$A:$B,2,0),"")</f>
        <v/>
      </c>
      <c r="C96" s="105" t="s">
        <v>19</v>
      </c>
      <c r="D96" s="146"/>
      <c r="E96" s="146"/>
      <c r="F96" s="146"/>
      <c r="G96" s="146"/>
      <c r="H96" s="146"/>
      <c r="I96" s="146"/>
    </row>
    <row r="97" spans="1:9" x14ac:dyDescent="0.15">
      <c r="A97" s="103" t="str">
        <f t="shared" si="1"/>
        <v/>
      </c>
      <c r="B97" s="104" t="str">
        <f>IFERROR(VLOOKUP(A97,リスト!$A:$B,2,0),"")</f>
        <v/>
      </c>
      <c r="C97" s="105" t="s">
        <v>21</v>
      </c>
      <c r="D97" s="146"/>
      <c r="E97" s="146"/>
      <c r="F97" s="146"/>
      <c r="G97" s="146"/>
      <c r="H97" s="146"/>
      <c r="I97" s="146"/>
    </row>
    <row r="98" spans="1:9" x14ac:dyDescent="0.15">
      <c r="A98" s="103" t="str">
        <f t="shared" si="1"/>
        <v/>
      </c>
      <c r="B98" s="104" t="str">
        <f>IFERROR(VLOOKUP(A98,リスト!$A:$B,2,0),"")</f>
        <v/>
      </c>
      <c r="C98" s="105" t="s">
        <v>23</v>
      </c>
      <c r="D98" s="146"/>
      <c r="E98" s="146"/>
      <c r="F98" s="146"/>
      <c r="G98" s="146"/>
      <c r="H98" s="146"/>
      <c r="I98" s="146"/>
    </row>
    <row r="99" spans="1:9" x14ac:dyDescent="0.15">
      <c r="A99" s="103" t="str">
        <f t="shared" si="1"/>
        <v/>
      </c>
      <c r="B99" s="104" t="str">
        <f>IFERROR(VLOOKUP(A99,リスト!$A:$B,2,0),"")</f>
        <v/>
      </c>
      <c r="C99" s="105" t="s">
        <v>24</v>
      </c>
      <c r="D99" s="146"/>
      <c r="E99" s="146"/>
      <c r="F99" s="146"/>
      <c r="G99" s="146"/>
      <c r="H99" s="146"/>
      <c r="I99" s="146"/>
    </row>
    <row r="100" spans="1:9" x14ac:dyDescent="0.15">
      <c r="A100" s="103" t="str">
        <f t="shared" si="1"/>
        <v/>
      </c>
      <c r="B100" s="104" t="str">
        <f>IFERROR(VLOOKUP(A100,リスト!$A:$B,2,0),"")</f>
        <v/>
      </c>
      <c r="C100" s="105" t="s">
        <v>25</v>
      </c>
      <c r="D100" s="146"/>
      <c r="E100" s="146"/>
      <c r="F100" s="146"/>
      <c r="G100" s="146"/>
      <c r="H100" s="146"/>
      <c r="I100" s="146"/>
    </row>
    <row r="101" spans="1:9" x14ac:dyDescent="0.15">
      <c r="A101" s="103" t="str">
        <f t="shared" si="1"/>
        <v/>
      </c>
      <c r="B101" s="104" t="str">
        <f>IFERROR(VLOOKUP(A101,リスト!$A:$B,2,0),"")</f>
        <v/>
      </c>
      <c r="C101" s="105" t="s">
        <v>26</v>
      </c>
      <c r="D101" s="146"/>
      <c r="E101" s="146"/>
      <c r="F101" s="146"/>
      <c r="G101" s="146"/>
      <c r="H101" s="146"/>
      <c r="I101" s="146"/>
    </row>
    <row r="102" spans="1:9" x14ac:dyDescent="0.15">
      <c r="A102" s="103" t="str">
        <f t="shared" si="1"/>
        <v/>
      </c>
      <c r="B102" s="104" t="str">
        <f>IFERROR(VLOOKUP(A102,リスト!$A:$B,2,0),"")</f>
        <v/>
      </c>
      <c r="C102" s="105" t="s">
        <v>27</v>
      </c>
      <c r="D102" s="146"/>
      <c r="E102" s="146"/>
      <c r="F102" s="146"/>
      <c r="G102" s="146"/>
      <c r="H102" s="146"/>
      <c r="I102" s="146"/>
    </row>
    <row r="103" spans="1:9" x14ac:dyDescent="0.15">
      <c r="A103" s="103" t="str">
        <f t="shared" si="1"/>
        <v/>
      </c>
      <c r="B103" s="104" t="str">
        <f>IFERROR(VLOOKUP(A103,リスト!$A:$B,2,0),"")</f>
        <v/>
      </c>
      <c r="C103" s="105" t="s">
        <v>28</v>
      </c>
      <c r="D103" s="146"/>
      <c r="E103" s="146"/>
      <c r="F103" s="146"/>
      <c r="G103" s="146"/>
      <c r="H103" s="146"/>
      <c r="I103" s="146"/>
    </row>
    <row r="104" spans="1:9" x14ac:dyDescent="0.15">
      <c r="A104" s="103" t="str">
        <f t="shared" si="1"/>
        <v/>
      </c>
      <c r="B104" s="104" t="str">
        <f>IFERROR(VLOOKUP(A104,リスト!$A:$B,2,0),"")</f>
        <v/>
      </c>
      <c r="C104" s="105" t="s">
        <v>29</v>
      </c>
      <c r="D104" s="146"/>
      <c r="E104" s="146"/>
      <c r="F104" s="146"/>
      <c r="G104" s="146"/>
      <c r="H104" s="146"/>
      <c r="I104" s="146"/>
    </row>
    <row r="105" spans="1:9" x14ac:dyDescent="0.15">
      <c r="A105" s="103" t="str">
        <f t="shared" si="1"/>
        <v/>
      </c>
      <c r="B105" s="104" t="str">
        <f>IFERROR(VLOOKUP(A105,リスト!$A:$B,2,0),"")</f>
        <v/>
      </c>
      <c r="C105" s="105" t="s">
        <v>30</v>
      </c>
      <c r="D105" s="146"/>
      <c r="E105" s="146"/>
      <c r="F105" s="146"/>
      <c r="G105" s="146"/>
      <c r="H105" s="146"/>
      <c r="I105" s="146"/>
    </row>
    <row r="106" spans="1:9" x14ac:dyDescent="0.15">
      <c r="A106" s="103" t="str">
        <f t="shared" si="1"/>
        <v/>
      </c>
      <c r="B106" s="104" t="str">
        <f>IFERROR(VLOOKUP(A106,リスト!$A:$B,2,0),"")</f>
        <v/>
      </c>
      <c r="C106" s="105" t="s">
        <v>31</v>
      </c>
      <c r="D106" s="146"/>
      <c r="E106" s="146"/>
      <c r="F106" s="146"/>
      <c r="G106" s="146"/>
      <c r="H106" s="146"/>
      <c r="I106" s="146"/>
    </row>
    <row r="107" spans="1:9" x14ac:dyDescent="0.15">
      <c r="A107" s="103" t="str">
        <f t="shared" si="1"/>
        <v/>
      </c>
      <c r="B107" s="104" t="str">
        <f>IFERROR(VLOOKUP(A107,リスト!$A:$B,2,0),"")</f>
        <v/>
      </c>
      <c r="C107" s="105" t="s">
        <v>32</v>
      </c>
      <c r="D107" s="146"/>
      <c r="E107" s="146"/>
      <c r="F107" s="146"/>
      <c r="G107" s="146"/>
      <c r="H107" s="146"/>
      <c r="I107" s="146"/>
    </row>
    <row r="108" spans="1:9" x14ac:dyDescent="0.15">
      <c r="A108" s="4"/>
      <c r="B108" s="5"/>
      <c r="C108" s="6"/>
      <c r="D108" s="146"/>
      <c r="E108" s="146"/>
      <c r="F108" s="146"/>
      <c r="G108" s="146"/>
      <c r="H108" s="146"/>
      <c r="I108" s="146"/>
    </row>
  </sheetData>
  <sheetProtection algorithmName="SHA-512" hashValue="LNSo0fkaFjVobdA8P7HO/mvYLDyu3o2oerRR0eo/yevNOQc5BBLY/Cq8lgeOrKGhlkVQVs/8zCIqXhiykGBrIg==" saltValue="p+pHwRhHbUeAfqSKEVp+8g==" spinCount="100000" sheet="1" objects="1" scenarios="1" selectLockedCells="1" autoFilter="0"/>
  <autoFilter ref="A11:I108" xr:uid="{68ECE2BD-B32A-4866-9F16-CEA2CCF7823F}"/>
  <mergeCells count="4">
    <mergeCell ref="D8:I8"/>
    <mergeCell ref="A8:B9"/>
    <mergeCell ref="C8:C10"/>
    <mergeCell ref="B3:D3"/>
  </mergeCells>
  <phoneticPr fontId="2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0ADF62-08C8-4193-8848-2F09A6A5ECE2}">
          <x14:formula1>
            <xm:f>リスト!$A$2:$A$10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6EE-F522-43B5-B700-279BC8EC6D6E}">
  <sheetPr>
    <tabColor rgb="FFFFFF00"/>
  </sheetPr>
  <dimension ref="A1:K79"/>
  <sheetViews>
    <sheetView view="pageBreakPreview" zoomScale="80" zoomScaleNormal="100" zoomScaleSheetLayoutView="80" workbookViewId="0">
      <selection activeCell="E8" sqref="E8:F8"/>
    </sheetView>
  </sheetViews>
  <sheetFormatPr defaultRowHeight="13.5" x14ac:dyDescent="0.15"/>
  <cols>
    <col min="1" max="1" width="21.5" customWidth="1"/>
    <col min="2" max="2" width="20.5" bestFit="1" customWidth="1"/>
    <col min="3" max="10" width="10.5" customWidth="1"/>
    <col min="11" max="11" width="13.875" customWidth="1"/>
  </cols>
  <sheetData>
    <row r="1" spans="1:11" ht="20.25" customHeight="1" x14ac:dyDescent="0.1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9.5" customHeight="1" x14ac:dyDescent="0.15">
      <c r="A2" s="108" t="s">
        <v>91</v>
      </c>
      <c r="B2" s="168">
        <f>入力表!B3</f>
        <v>0</v>
      </c>
      <c r="C2" s="168"/>
      <c r="D2" s="56"/>
      <c r="E2" s="56"/>
      <c r="F2" s="56"/>
      <c r="G2" s="56"/>
      <c r="H2" s="56"/>
      <c r="I2" s="56"/>
      <c r="J2" s="54"/>
      <c r="K2" s="54"/>
    </row>
    <row r="3" spans="1:11" ht="31.5" customHeight="1" x14ac:dyDescent="0.15">
      <c r="A3" s="55" t="s">
        <v>52</v>
      </c>
      <c r="B3" s="56"/>
      <c r="C3" s="56"/>
      <c r="D3" s="56"/>
      <c r="E3" s="56"/>
      <c r="F3" s="56"/>
      <c r="G3" s="56"/>
      <c r="H3" s="56"/>
      <c r="I3" s="56"/>
      <c r="J3" s="54"/>
      <c r="K3" s="54"/>
    </row>
    <row r="4" spans="1:11" ht="9" customHeight="1" x14ac:dyDescent="0.15">
      <c r="A4" s="55"/>
      <c r="B4" s="56"/>
      <c r="C4" s="56"/>
      <c r="D4" s="56"/>
      <c r="E4" s="56"/>
      <c r="F4" s="56"/>
      <c r="G4" s="56"/>
      <c r="H4" s="56"/>
      <c r="I4" s="56"/>
      <c r="J4" s="54"/>
      <c r="K4" s="54"/>
    </row>
    <row r="5" spans="1:11" ht="21" x14ac:dyDescent="0.15">
      <c r="A5" s="155" t="s">
        <v>70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1" ht="17.25" x14ac:dyDescent="0.15">
      <c r="A6" s="154" t="s">
        <v>67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 ht="18" thickBot="1" x14ac:dyDescent="0.2">
      <c r="A7" s="57" t="s">
        <v>73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28.5" customHeight="1" thickTop="1" thickBot="1" x14ac:dyDescent="0.2">
      <c r="A8" s="52" t="s">
        <v>69</v>
      </c>
      <c r="B8" s="156" t="s">
        <v>68</v>
      </c>
      <c r="C8" s="156"/>
      <c r="D8" s="157"/>
      <c r="E8" s="158">
        <v>2</v>
      </c>
      <c r="F8" s="159"/>
      <c r="G8" s="160" t="s">
        <v>71</v>
      </c>
      <c r="H8" s="161"/>
      <c r="I8" s="59"/>
      <c r="J8" s="54"/>
      <c r="K8" s="54"/>
    </row>
    <row r="9" spans="1:11" ht="18" thickTop="1" x14ac:dyDescent="0.15">
      <c r="A9" s="61" t="s">
        <v>74</v>
      </c>
      <c r="B9" s="56"/>
      <c r="C9" s="56"/>
      <c r="D9" s="56"/>
      <c r="E9" s="56"/>
      <c r="F9" s="56"/>
      <c r="G9" s="56"/>
      <c r="H9" s="56"/>
      <c r="I9" s="56"/>
      <c r="J9" s="54"/>
      <c r="K9" s="54"/>
    </row>
    <row r="10" spans="1:11" ht="11.25" customHeight="1" thickBot="1" x14ac:dyDescent="0.2">
      <c r="A10" s="61"/>
      <c r="B10" s="56"/>
      <c r="C10" s="56"/>
      <c r="D10" s="56"/>
      <c r="E10" s="56"/>
      <c r="F10" s="56"/>
      <c r="G10" s="56"/>
      <c r="H10" s="56"/>
      <c r="I10" s="56"/>
      <c r="J10" s="54"/>
      <c r="K10" s="54"/>
    </row>
    <row r="11" spans="1:11" ht="21" customHeight="1" thickTop="1" thickBot="1" x14ac:dyDescent="0.2">
      <c r="A11" s="62"/>
      <c r="B11" s="62"/>
      <c r="C11" s="77" t="s">
        <v>54</v>
      </c>
      <c r="D11" s="63" t="s">
        <v>66</v>
      </c>
      <c r="E11" s="60"/>
      <c r="F11" s="60"/>
      <c r="G11" s="60"/>
      <c r="H11" s="60"/>
      <c r="I11" s="60"/>
      <c r="J11" s="60"/>
      <c r="K11" s="56"/>
    </row>
    <row r="12" spans="1:11" ht="17.25" x14ac:dyDescent="0.15">
      <c r="A12" s="169" t="s">
        <v>34</v>
      </c>
      <c r="B12" s="169"/>
      <c r="C12" s="26" t="str">
        <f>IFERROR(VLOOKUP(入力表!$C$4,リスト!$A:$B,2,0),"")</f>
        <v/>
      </c>
      <c r="D12" s="26" t="str">
        <f>IFERROR(C$12+1,"")</f>
        <v/>
      </c>
      <c r="E12" s="44" t="str">
        <f t="shared" ref="E12:J12" si="0">IFERROR(D$12+1,"")</f>
        <v/>
      </c>
      <c r="F12" s="44" t="str">
        <f t="shared" si="0"/>
        <v/>
      </c>
      <c r="G12" s="44" t="str">
        <f t="shared" si="0"/>
        <v/>
      </c>
      <c r="H12" s="44" t="str">
        <f t="shared" si="0"/>
        <v/>
      </c>
      <c r="I12" s="44" t="str">
        <f t="shared" si="0"/>
        <v/>
      </c>
      <c r="J12" s="44" t="str">
        <f t="shared" si="0"/>
        <v/>
      </c>
      <c r="K12" s="35" t="s">
        <v>55</v>
      </c>
    </row>
    <row r="13" spans="1:11" ht="40.5" customHeight="1" thickBot="1" x14ac:dyDescent="0.2">
      <c r="A13" s="171" t="s">
        <v>53</v>
      </c>
      <c r="B13" s="172"/>
      <c r="C13" s="31" t="str">
        <f>IFERROR(SUMIF(集計用!$B:$B,年間のＣＯ２排出量!C$12,集計用!$R:$R),"")</f>
        <v/>
      </c>
      <c r="D13" s="31" t="str">
        <f>IFERROR(SUMIF(集計用!$B:$B,年間のＣＯ２排出量!D$12,集計用!$R:$R),"")</f>
        <v/>
      </c>
      <c r="E13" s="31" t="str">
        <f>IFERROR(SUMIF(集計用!$B:$B,年間のＣＯ２排出量!E$12,集計用!$R:$R),"")</f>
        <v/>
      </c>
      <c r="F13" s="31" t="str">
        <f>IFERROR(SUMIF(集計用!$B:$B,年間のＣＯ２排出量!F$12,集計用!$R:$R),"")</f>
        <v/>
      </c>
      <c r="G13" s="31" t="str">
        <f>IFERROR(SUMIF(集計用!$B:$B,年間のＣＯ２排出量!G$12,集計用!$R:$R),"")</f>
        <v/>
      </c>
      <c r="H13" s="31" t="str">
        <f>IFERROR(SUMIF(集計用!$B:$B,年間のＣＯ２排出量!H$12,集計用!$R:$R),"")</f>
        <v/>
      </c>
      <c r="I13" s="31" t="str">
        <f>IFERROR(SUMIF(集計用!$B:$B,年間のＣＯ２排出量!I$12,集計用!$R:$R),"")</f>
        <v/>
      </c>
      <c r="J13" s="32" t="str">
        <f>IFERROR(SUMIF(集計用!$B:$B,年間のＣＯ２排出量!J$12,集計用!$R:$R),"")</f>
        <v/>
      </c>
      <c r="K13" s="46">
        <f>SUM(C13:J13)</f>
        <v>0</v>
      </c>
    </row>
    <row r="14" spans="1:11" ht="32.25" customHeight="1" x14ac:dyDescent="0.15">
      <c r="A14" s="173" t="s">
        <v>65</v>
      </c>
      <c r="B14" s="27" t="s">
        <v>56</v>
      </c>
      <c r="C14" s="20"/>
      <c r="D14" s="144" t="str">
        <f>IFERROR(IF(D13=0,"",D13-C13),"")</f>
        <v/>
      </c>
      <c r="E14" s="144" t="str">
        <f t="shared" ref="E14:J14" si="1">IFERROR(IF(E13=0,"",E13-D13),"")</f>
        <v/>
      </c>
      <c r="F14" s="144" t="str">
        <f t="shared" si="1"/>
        <v/>
      </c>
      <c r="G14" s="144" t="str">
        <f t="shared" si="1"/>
        <v/>
      </c>
      <c r="H14" s="144" t="str">
        <f t="shared" si="1"/>
        <v/>
      </c>
      <c r="I14" s="144" t="str">
        <f t="shared" si="1"/>
        <v/>
      </c>
      <c r="J14" s="145" t="str">
        <f t="shared" si="1"/>
        <v/>
      </c>
      <c r="K14" s="34">
        <f>SUM(D14:J14)</f>
        <v>0</v>
      </c>
    </row>
    <row r="15" spans="1:11" ht="32.25" customHeight="1" thickBot="1" x14ac:dyDescent="0.2">
      <c r="A15" s="174"/>
      <c r="B15" s="28" t="s">
        <v>57</v>
      </c>
      <c r="C15" s="21"/>
      <c r="D15" s="29" t="str">
        <f>IFERROR(D14/C13,"")</f>
        <v/>
      </c>
      <c r="E15" s="29" t="str">
        <f t="shared" ref="E15:J15" si="2">IFERROR(E14/D13,"")</f>
        <v/>
      </c>
      <c r="F15" s="29" t="str">
        <f t="shared" si="2"/>
        <v/>
      </c>
      <c r="G15" s="29" t="str">
        <f t="shared" si="2"/>
        <v/>
      </c>
      <c r="H15" s="29" t="str">
        <f t="shared" si="2"/>
        <v/>
      </c>
      <c r="I15" s="29" t="str">
        <f t="shared" si="2"/>
        <v/>
      </c>
      <c r="J15" s="30" t="str">
        <f t="shared" si="2"/>
        <v/>
      </c>
      <c r="K15" s="33" t="str">
        <f>IFERROR(K14/C13,"")</f>
        <v/>
      </c>
    </row>
    <row r="16" spans="1:11" ht="24.75" customHeight="1" x14ac:dyDescent="0.15">
      <c r="A16" s="175" t="s">
        <v>64</v>
      </c>
      <c r="B16" s="36" t="s">
        <v>58</v>
      </c>
      <c r="C16" s="37" t="str">
        <f>C13</f>
        <v/>
      </c>
      <c r="D16" s="38" t="str">
        <f t="shared" ref="D16:J16" si="3">IF(D12="","",C$16*(1-$E$8/100))</f>
        <v/>
      </c>
      <c r="E16" s="38" t="str">
        <f t="shared" si="3"/>
        <v/>
      </c>
      <c r="F16" s="38" t="str">
        <f t="shared" si="3"/>
        <v/>
      </c>
      <c r="G16" s="38" t="str">
        <f t="shared" si="3"/>
        <v/>
      </c>
      <c r="H16" s="38" t="str">
        <f t="shared" si="3"/>
        <v/>
      </c>
      <c r="I16" s="38" t="str">
        <f t="shared" si="3"/>
        <v/>
      </c>
      <c r="J16" s="38" t="str">
        <f t="shared" si="3"/>
        <v/>
      </c>
      <c r="K16" s="45">
        <f>SUM(C16:J16)</f>
        <v>0</v>
      </c>
    </row>
    <row r="17" spans="1:11" ht="24.75" customHeight="1" thickBot="1" x14ac:dyDescent="0.2">
      <c r="A17" s="176"/>
      <c r="B17" s="39" t="s">
        <v>59</v>
      </c>
      <c r="C17" s="143"/>
      <c r="D17" s="40" t="str">
        <f>IFERROR(D16-C16,"")</f>
        <v/>
      </c>
      <c r="E17" s="41" t="str">
        <f>IFERROR(E16-D16,"")</f>
        <v/>
      </c>
      <c r="F17" s="41" t="str">
        <f>IFERROR(F16-E16,"")</f>
        <v/>
      </c>
      <c r="G17" s="41" t="str">
        <f>IFERROR(G16-F16,"")</f>
        <v/>
      </c>
      <c r="H17" s="41" t="str">
        <f>IFERROR(H16-G16,"")</f>
        <v/>
      </c>
      <c r="I17" s="41" t="str">
        <f t="shared" ref="I17:J17" si="4">IFERROR(I16-H16,"")</f>
        <v/>
      </c>
      <c r="J17" s="42" t="str">
        <f t="shared" si="4"/>
        <v/>
      </c>
      <c r="K17" s="43">
        <f>SUM(C17:J17)</f>
        <v>0</v>
      </c>
    </row>
    <row r="18" spans="1:11" ht="14.25" x14ac:dyDescent="0.15">
      <c r="A18" s="78" t="s">
        <v>90</v>
      </c>
      <c r="B18" s="79"/>
      <c r="C18" s="80"/>
      <c r="D18" s="81"/>
      <c r="E18" s="80"/>
      <c r="F18" s="80"/>
      <c r="G18" s="80"/>
      <c r="H18" s="80"/>
      <c r="I18" s="80"/>
      <c r="J18" s="80"/>
      <c r="K18" s="82"/>
    </row>
    <row r="19" spans="1:11" x14ac:dyDescent="0.1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1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x14ac:dyDescent="0.1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1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x14ac:dyDescent="0.1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18.75" x14ac:dyDescent="0.15">
      <c r="A42" s="64" t="s">
        <v>75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ht="17.25" x14ac:dyDescent="0.15">
      <c r="A43" s="169" t="s">
        <v>34</v>
      </c>
      <c r="B43" s="169"/>
      <c r="C43" s="44" t="str">
        <f>IFERROR(VLOOKUP(入力表!$C$4,リスト!$A:$B,2,0),"")</f>
        <v/>
      </c>
      <c r="D43" s="44" t="str">
        <f t="shared" ref="D43:J43" si="5">IF(C$12&gt;2029,"",C$12+1)</f>
        <v/>
      </c>
      <c r="E43" s="44" t="str">
        <f t="shared" si="5"/>
        <v/>
      </c>
      <c r="F43" s="44" t="str">
        <f t="shared" si="5"/>
        <v/>
      </c>
      <c r="G43" s="44" t="str">
        <f t="shared" si="5"/>
        <v/>
      </c>
      <c r="H43" s="44" t="str">
        <f t="shared" si="5"/>
        <v/>
      </c>
      <c r="I43" s="44" t="str">
        <f t="shared" si="5"/>
        <v/>
      </c>
      <c r="J43" s="44" t="str">
        <f t="shared" si="5"/>
        <v/>
      </c>
      <c r="K43" s="47" t="s">
        <v>55</v>
      </c>
    </row>
    <row r="44" spans="1:11" ht="42" customHeight="1" x14ac:dyDescent="0.15">
      <c r="A44" s="164" t="s">
        <v>53</v>
      </c>
      <c r="B44" s="170"/>
      <c r="C44" s="48" t="str">
        <f>IFERROR(SUMIF(集計用!$B:$B,年間のＣＯ２排出量!C$43,集計用!$R:$R),"")</f>
        <v/>
      </c>
      <c r="D44" s="48" t="str">
        <f>IFERROR(SUMIF(集計用!$B:$B,年間のＣＯ２排出量!D$43,集計用!$R:$R),"")</f>
        <v/>
      </c>
      <c r="E44" s="48" t="str">
        <f>IFERROR(SUMIF(集計用!$B:$B,年間のＣＯ２排出量!E$43,集計用!$R:$R),"")</f>
        <v/>
      </c>
      <c r="F44" s="48" t="str">
        <f>IFERROR(SUMIF(集計用!$B:$B,年間のＣＯ２排出量!F$43,集計用!$R:$R),"")</f>
        <v/>
      </c>
      <c r="G44" s="48" t="str">
        <f>IFERROR(SUMIF(集計用!$B:$B,年間のＣＯ２排出量!G$43,集計用!$R:$R),"")</f>
        <v/>
      </c>
      <c r="H44" s="48" t="str">
        <f>IFERROR(SUMIF(集計用!$B:$B,年間のＣＯ２排出量!H$43,集計用!$R:$R),"")</f>
        <v/>
      </c>
      <c r="I44" s="48" t="str">
        <f>IFERROR(SUMIF(集計用!$B:$B,年間のＣＯ２排出量!I$43,集計用!$R:$R),"")</f>
        <v/>
      </c>
      <c r="J44" s="48" t="str">
        <f>IFERROR(SUMIF(集計用!$B:$B,年間のＣＯ２排出量!J$43,集計用!$R:$R),"")</f>
        <v/>
      </c>
      <c r="K44" s="49">
        <f>SUM(C44:J44)</f>
        <v>0</v>
      </c>
    </row>
    <row r="45" spans="1:11" ht="42" customHeight="1" x14ac:dyDescent="0.15">
      <c r="A45" s="164" t="s">
        <v>72</v>
      </c>
      <c r="B45" s="164"/>
      <c r="C45" s="50" t="str">
        <f>IFERROR(C44/入力表!$C$5,"")</f>
        <v/>
      </c>
      <c r="D45" s="50" t="str">
        <f>IFERROR(D44/入力表!$C$5,"")</f>
        <v/>
      </c>
      <c r="E45" s="50" t="str">
        <f>IFERROR(E44/入力表!$C$5,"")</f>
        <v/>
      </c>
      <c r="F45" s="50" t="str">
        <f>IFERROR(F44/入力表!$C$5,"")</f>
        <v/>
      </c>
      <c r="G45" s="50" t="str">
        <f>IFERROR(G44/入力表!$C$5,"")</f>
        <v/>
      </c>
      <c r="H45" s="50" t="str">
        <f>IFERROR(H44/入力表!$C$5,"")</f>
        <v/>
      </c>
      <c r="I45" s="50" t="str">
        <f>IFERROR(I44/入力表!$C$5,"")</f>
        <v/>
      </c>
      <c r="J45" s="50" t="str">
        <f>IFERROR(J44/入力表!$C$5,"")</f>
        <v/>
      </c>
      <c r="K45" s="51" t="str">
        <f>IFERROR(K44/入力表!$C$5,"")</f>
        <v/>
      </c>
    </row>
    <row r="46" spans="1:11" ht="22.5" customHeight="1" x14ac:dyDescent="0.15">
      <c r="A46" s="165" t="s">
        <v>60</v>
      </c>
      <c r="B46" s="165"/>
      <c r="C46" s="162" t="str">
        <f>IFERROR(C44/1000,"")</f>
        <v/>
      </c>
      <c r="D46" s="162" t="str">
        <f t="shared" ref="D46:K46" si="6">IFERROR(D44/1000,"")</f>
        <v/>
      </c>
      <c r="E46" s="162" t="str">
        <f t="shared" si="6"/>
        <v/>
      </c>
      <c r="F46" s="162" t="str">
        <f t="shared" si="6"/>
        <v/>
      </c>
      <c r="G46" s="162" t="str">
        <f t="shared" si="6"/>
        <v/>
      </c>
      <c r="H46" s="162" t="str">
        <f t="shared" si="6"/>
        <v/>
      </c>
      <c r="I46" s="162" t="str">
        <f t="shared" si="6"/>
        <v/>
      </c>
      <c r="J46" s="162" t="str">
        <f t="shared" si="6"/>
        <v/>
      </c>
      <c r="K46" s="163">
        <f t="shared" si="6"/>
        <v>0</v>
      </c>
    </row>
    <row r="47" spans="1:11" ht="28.5" customHeight="1" x14ac:dyDescent="0.15">
      <c r="A47" s="166" t="s">
        <v>63</v>
      </c>
      <c r="B47" s="166"/>
      <c r="C47" s="162"/>
      <c r="D47" s="162"/>
      <c r="E47" s="162"/>
      <c r="F47" s="162"/>
      <c r="G47" s="162"/>
      <c r="H47" s="162"/>
      <c r="I47" s="162"/>
      <c r="J47" s="162"/>
      <c r="K47" s="163"/>
    </row>
    <row r="48" spans="1:11" ht="21.75" customHeight="1" x14ac:dyDescent="0.15">
      <c r="A48" s="167" t="s">
        <v>61</v>
      </c>
      <c r="B48" s="167"/>
      <c r="C48" s="162" t="str">
        <f>IFERROR(C44/14,"")</f>
        <v/>
      </c>
      <c r="D48" s="162" t="str">
        <f t="shared" ref="D48:K48" si="7">IFERROR(D44/14,"")</f>
        <v/>
      </c>
      <c r="E48" s="162" t="str">
        <f t="shared" si="7"/>
        <v/>
      </c>
      <c r="F48" s="162" t="str">
        <f t="shared" si="7"/>
        <v/>
      </c>
      <c r="G48" s="162" t="str">
        <f t="shared" si="7"/>
        <v/>
      </c>
      <c r="H48" s="162" t="str">
        <f t="shared" si="7"/>
        <v/>
      </c>
      <c r="I48" s="162" t="str">
        <f t="shared" si="7"/>
        <v/>
      </c>
      <c r="J48" s="162" t="str">
        <f t="shared" si="7"/>
        <v/>
      </c>
      <c r="K48" s="163">
        <f t="shared" si="7"/>
        <v>0</v>
      </c>
    </row>
    <row r="49" spans="1:11" ht="27.75" customHeight="1" x14ac:dyDescent="0.15">
      <c r="A49" s="166" t="s">
        <v>62</v>
      </c>
      <c r="B49" s="166"/>
      <c r="C49" s="162"/>
      <c r="D49" s="162"/>
      <c r="E49" s="162"/>
      <c r="F49" s="162"/>
      <c r="G49" s="162"/>
      <c r="H49" s="162"/>
      <c r="I49" s="162"/>
      <c r="J49" s="162"/>
      <c r="K49" s="163"/>
    </row>
    <row r="50" spans="1:11" x14ac:dyDescent="0.1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8.75" x14ac:dyDescent="0.15">
      <c r="A51" s="64" t="s">
        <v>76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14.25" x14ac:dyDescent="0.15">
      <c r="A52" s="65"/>
      <c r="B52" s="56"/>
      <c r="C52" s="56"/>
      <c r="D52" s="56"/>
      <c r="E52" s="56"/>
      <c r="F52" s="54"/>
      <c r="G52" s="54"/>
      <c r="H52" s="54"/>
      <c r="I52" s="54"/>
      <c r="J52" s="54"/>
      <c r="K52" s="54"/>
    </row>
    <row r="53" spans="1:11" ht="17.25" x14ac:dyDescent="0.15">
      <c r="A53" s="153"/>
      <c r="B53" s="153"/>
      <c r="C53" s="66"/>
      <c r="D53" s="67"/>
      <c r="E53" s="68"/>
      <c r="F53" s="54"/>
      <c r="G53" s="54"/>
      <c r="H53" s="54"/>
      <c r="I53" s="54"/>
      <c r="J53" s="54"/>
      <c r="K53" s="54"/>
    </row>
    <row r="54" spans="1:11" x14ac:dyDescent="0.15">
      <c r="A54" s="56"/>
      <c r="B54" s="56"/>
      <c r="C54" s="56"/>
      <c r="D54" s="56"/>
      <c r="E54" s="56"/>
      <c r="F54" s="54"/>
      <c r="G54" s="54"/>
      <c r="H54" s="54"/>
      <c r="I54" s="54"/>
      <c r="J54" s="54"/>
      <c r="K54" s="54"/>
    </row>
    <row r="55" spans="1:11" x14ac:dyDescent="0.15">
      <c r="A55" s="56"/>
      <c r="B55" s="56"/>
      <c r="C55" s="56"/>
      <c r="D55" s="56"/>
      <c r="E55" s="56"/>
      <c r="F55" s="54"/>
      <c r="G55" s="54"/>
      <c r="H55" s="54"/>
      <c r="I55" s="54"/>
      <c r="J55" s="54"/>
      <c r="K55" s="54"/>
    </row>
    <row r="56" spans="1:11" x14ac:dyDescent="0.15">
      <c r="A56" s="56"/>
      <c r="B56" s="56"/>
      <c r="C56" s="56"/>
      <c r="D56" s="56"/>
      <c r="E56" s="56"/>
      <c r="F56" s="54"/>
      <c r="G56" s="54"/>
      <c r="H56" s="54"/>
      <c r="I56" s="54"/>
      <c r="J56" s="54"/>
      <c r="K56" s="54"/>
    </row>
    <row r="57" spans="1:11" x14ac:dyDescent="0.15">
      <c r="A57" s="56"/>
      <c r="B57" s="56"/>
      <c r="C57" s="56"/>
      <c r="D57" s="56"/>
      <c r="E57" s="56"/>
      <c r="F57" s="54"/>
      <c r="G57" s="54"/>
      <c r="H57" s="54"/>
      <c r="I57" s="54"/>
      <c r="J57" s="54"/>
      <c r="K57" s="54"/>
    </row>
    <row r="58" spans="1:11" x14ac:dyDescent="0.15">
      <c r="A58" s="56"/>
      <c r="B58" s="56"/>
      <c r="C58" s="56"/>
      <c r="D58" s="56"/>
      <c r="E58" s="56"/>
      <c r="F58" s="54"/>
      <c r="G58" s="54"/>
      <c r="H58" s="54"/>
      <c r="I58" s="54"/>
      <c r="J58" s="54"/>
      <c r="K58" s="54"/>
    </row>
    <row r="59" spans="1:11" x14ac:dyDescent="0.1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 x14ac:dyDescent="0.1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x14ac:dyDescent="0.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x14ac:dyDescent="0.1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ht="7.5" customHeight="1" x14ac:dyDescent="0.1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 x14ac:dyDescent="0.15">
      <c r="A77" s="54"/>
      <c r="B77" s="54"/>
      <c r="C77" s="54"/>
      <c r="D77" s="54"/>
      <c r="E77" s="54"/>
      <c r="F77" s="54"/>
      <c r="G77" s="54"/>
      <c r="H77" s="151" t="s">
        <v>89</v>
      </c>
      <c r="I77" s="152"/>
      <c r="J77" s="152"/>
      <c r="K77" s="152"/>
    </row>
    <row r="78" spans="1:11" x14ac:dyDescent="0.15">
      <c r="A78" s="54"/>
      <c r="B78" s="54"/>
      <c r="C78" s="54"/>
      <c r="D78" s="54"/>
      <c r="E78" s="54"/>
      <c r="F78" s="54"/>
      <c r="G78" s="54"/>
      <c r="H78" s="152"/>
      <c r="I78" s="152"/>
      <c r="J78" s="152"/>
      <c r="K78" s="152"/>
    </row>
    <row r="79" spans="1:11" x14ac:dyDescent="0.15">
      <c r="A79" s="54"/>
      <c r="B79" s="54"/>
      <c r="C79" s="54"/>
      <c r="D79" s="54"/>
      <c r="E79" s="54"/>
      <c r="F79" s="54"/>
      <c r="G79" s="54"/>
      <c r="H79" s="152"/>
      <c r="I79" s="152"/>
      <c r="J79" s="152"/>
      <c r="K79" s="152"/>
    </row>
  </sheetData>
  <sheetProtection algorithmName="SHA-512" hashValue="22VkuP5O+LC5Y7785ewMcvn06EAPt25u+aFIRIToBo4F5nq0hYWs+kI866utYxWYmwsgcqxVee+0DkOII79CeQ==" saltValue="HrAssmVuMU3Fn7lFUPt7XA==" spinCount="100000" sheet="1" objects="1" scenarios="1" selectLockedCells="1"/>
  <mergeCells count="37">
    <mergeCell ref="B2:C2"/>
    <mergeCell ref="A43:B43"/>
    <mergeCell ref="A44:B44"/>
    <mergeCell ref="A12:B12"/>
    <mergeCell ref="A13:B13"/>
    <mergeCell ref="A14:A15"/>
    <mergeCell ref="A16:A17"/>
    <mergeCell ref="A45:B45"/>
    <mergeCell ref="A46:B46"/>
    <mergeCell ref="A47:B47"/>
    <mergeCell ref="A49:B49"/>
    <mergeCell ref="A48:B48"/>
    <mergeCell ref="H48:H49"/>
    <mergeCell ref="I48:I49"/>
    <mergeCell ref="J48:J49"/>
    <mergeCell ref="K48:K49"/>
    <mergeCell ref="C46:C47"/>
    <mergeCell ref="D46:D47"/>
    <mergeCell ref="E46:E47"/>
    <mergeCell ref="F46:F47"/>
    <mergeCell ref="G46:G47"/>
    <mergeCell ref="H77:K79"/>
    <mergeCell ref="A53:B53"/>
    <mergeCell ref="A6:K6"/>
    <mergeCell ref="A5:K5"/>
    <mergeCell ref="B8:D8"/>
    <mergeCell ref="E8:F8"/>
    <mergeCell ref="G8:H8"/>
    <mergeCell ref="H46:H47"/>
    <mergeCell ref="I46:I47"/>
    <mergeCell ref="J46:J47"/>
    <mergeCell ref="K46:K47"/>
    <mergeCell ref="C48:C49"/>
    <mergeCell ref="D48:D49"/>
    <mergeCell ref="E48:E49"/>
    <mergeCell ref="F48:F49"/>
    <mergeCell ref="G48:G49"/>
  </mergeCells>
  <phoneticPr fontId="2"/>
  <pageMargins left="0.7" right="0.7" top="0.44" bottom="0.48" header="0.3" footer="0.3"/>
  <pageSetup paperSize="9" scale="63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04FE-10E6-4A9E-814E-608C8C3AC17A}">
  <sheetPr>
    <tabColor theme="7" tint="0.39997558519241921"/>
  </sheetPr>
  <dimension ref="A1:K98"/>
  <sheetViews>
    <sheetView view="pageBreakPreview" zoomScale="110" zoomScaleNormal="100" zoomScaleSheetLayoutView="110" workbookViewId="0">
      <selection activeCell="C39" sqref="C39:D39"/>
    </sheetView>
  </sheetViews>
  <sheetFormatPr defaultRowHeight="13.5" x14ac:dyDescent="0.15"/>
  <cols>
    <col min="1" max="1" width="11.75" customWidth="1"/>
    <col min="2" max="2" width="18.375" bestFit="1" customWidth="1"/>
    <col min="11" max="11" width="9.625" customWidth="1"/>
  </cols>
  <sheetData>
    <row r="1" spans="1:11" x14ac:dyDescent="0.1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15">
      <c r="A2" s="107" t="s">
        <v>91</v>
      </c>
      <c r="B2" s="109">
        <f>入力表!B3</f>
        <v>0</v>
      </c>
      <c r="C2" s="54"/>
      <c r="D2" s="54"/>
      <c r="E2" s="54"/>
      <c r="F2" s="54"/>
      <c r="G2" s="54"/>
      <c r="H2" s="54"/>
      <c r="I2" s="54"/>
      <c r="J2" s="54"/>
      <c r="K2" s="54"/>
    </row>
    <row r="3" spans="1:11" ht="24.75" customHeight="1" x14ac:dyDescent="0.15">
      <c r="A3" s="55" t="s">
        <v>77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6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7.25" x14ac:dyDescent="0.15">
      <c r="A5" s="69" t="s">
        <v>83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5" thickBot="1" x14ac:dyDescent="0.2">
      <c r="A6" s="177" t="s">
        <v>34</v>
      </c>
      <c r="B6" s="178"/>
      <c r="C6" s="70" t="str">
        <f>年間のＣＯ２排出量!C12</f>
        <v/>
      </c>
      <c r="D6" s="70" t="str">
        <f>IFERROR(C6+1,"")</f>
        <v/>
      </c>
      <c r="E6" s="70" t="str">
        <f t="shared" ref="E6:J6" si="0">IFERROR(D6+1,"")</f>
        <v/>
      </c>
      <c r="F6" s="70" t="str">
        <f t="shared" si="0"/>
        <v/>
      </c>
      <c r="G6" s="70" t="str">
        <f t="shared" si="0"/>
        <v/>
      </c>
      <c r="H6" s="70" t="str">
        <f t="shared" si="0"/>
        <v/>
      </c>
      <c r="I6" s="70" t="str">
        <f t="shared" si="0"/>
        <v/>
      </c>
      <c r="J6" s="70" t="str">
        <f t="shared" si="0"/>
        <v/>
      </c>
      <c r="K6" s="70" t="s">
        <v>82</v>
      </c>
    </row>
    <row r="7" spans="1:11" ht="14.25" thickBot="1" x14ac:dyDescent="0.2">
      <c r="A7" s="184" t="s">
        <v>9</v>
      </c>
      <c r="B7" s="110" t="s">
        <v>78</v>
      </c>
      <c r="C7" s="126">
        <f>IFERROR(SUMIF(集計用!$B:$B,'（参考）エネルギー種別ごとの排出量'!C$6,集計用!$F:$F),"")</f>
        <v>0</v>
      </c>
      <c r="D7" s="126">
        <f>IFERROR(SUMIF(集計用!$B:$B,'（参考）エネルギー種別ごとの排出量'!D$6,集計用!$F:$F),"")</f>
        <v>0</v>
      </c>
      <c r="E7" s="126">
        <f>IFERROR(SUMIF(集計用!$B:$B,'（参考）エネルギー種別ごとの排出量'!E$6,集計用!$F:$F),"")</f>
        <v>0</v>
      </c>
      <c r="F7" s="126">
        <f>IFERROR(SUMIF(集計用!$B:$B,'（参考）エネルギー種別ごとの排出量'!F$6,集計用!$F:$F),"")</f>
        <v>0</v>
      </c>
      <c r="G7" s="126">
        <f>IFERROR(SUMIF(集計用!$B:$B,'（参考）エネルギー種別ごとの排出量'!G$6,集計用!$F:$F),"")</f>
        <v>0</v>
      </c>
      <c r="H7" s="126">
        <f>IFERROR(SUMIF(集計用!$B:$B,'（参考）エネルギー種別ごとの排出量'!H$6,集計用!$F:$F),"")</f>
        <v>0</v>
      </c>
      <c r="I7" s="126">
        <f>IFERROR(SUMIF(集計用!$B:$B,'（参考）エネルギー種別ごとの排出量'!I$6,集計用!$F:$F),"")</f>
        <v>0</v>
      </c>
      <c r="J7" s="126">
        <f>IFERROR(SUMIF(集計用!$B:$B,'（参考）エネルギー種別ごとの排出量'!J$6,集計用!$F:$F),"")</f>
        <v>0</v>
      </c>
      <c r="K7" s="126">
        <f>SUM(C7:J7)</f>
        <v>0</v>
      </c>
    </row>
    <row r="8" spans="1:11" ht="18" thickBot="1" x14ac:dyDescent="0.2">
      <c r="A8" s="185"/>
      <c r="B8" s="111" t="s">
        <v>79</v>
      </c>
      <c r="C8" s="127" t="str">
        <f>IFERROR(SUMIF(集計用!$B:$B,'（参考）エネルギー種別ごとの排出量'!C$6,集計用!$L:$L),"")</f>
        <v/>
      </c>
      <c r="D8" s="127" t="str">
        <f>IFERROR(SUMIF(集計用!$B:$B,'（参考）エネルギー種別ごとの排出量'!D$6,集計用!$L:$L),"")</f>
        <v/>
      </c>
      <c r="E8" s="127" t="str">
        <f>IFERROR(SUMIF(集計用!$B:$B,'（参考）エネルギー種別ごとの排出量'!E$6,集計用!$L:$L),"")</f>
        <v/>
      </c>
      <c r="F8" s="127" t="str">
        <f>IFERROR(SUMIF(集計用!$B:$B,'（参考）エネルギー種別ごとの排出量'!F$6,集計用!$L:$L),"")</f>
        <v/>
      </c>
      <c r="G8" s="127" t="str">
        <f>IFERROR(SUMIF(集計用!$B:$B,'（参考）エネルギー種別ごとの排出量'!G$6,集計用!$L:$L),"")</f>
        <v/>
      </c>
      <c r="H8" s="127" t="str">
        <f>IFERROR(SUMIF(集計用!$B:$B,'（参考）エネルギー種別ごとの排出量'!H$6,集計用!$L:$L),"")</f>
        <v/>
      </c>
      <c r="I8" s="127" t="str">
        <f>IFERROR(SUMIF(集計用!$B:$B,'（参考）エネルギー種別ごとの排出量'!I$6,集計用!$L:$L),"")</f>
        <v/>
      </c>
      <c r="J8" s="127" t="str">
        <f>IFERROR(SUMIF(集計用!$B:$B,'（参考）エネルギー種別ごとの排出量'!J$6,集計用!$L:$L),"")</f>
        <v/>
      </c>
      <c r="K8" s="128">
        <f t="shared" ref="K8:K18" si="1">SUM(C8:J8)</f>
        <v>0</v>
      </c>
    </row>
    <row r="9" spans="1:11" ht="14.25" thickBot="1" x14ac:dyDescent="0.2">
      <c r="A9" s="186" t="s">
        <v>10</v>
      </c>
      <c r="B9" s="112" t="s">
        <v>80</v>
      </c>
      <c r="C9" s="129">
        <f>IFERROR(SUMIF(集計用!$B:$B,'（参考）エネルギー種別ごとの排出量'!C$6,集計用!$G:$G),"")</f>
        <v>0</v>
      </c>
      <c r="D9" s="129">
        <f>IFERROR(SUMIF(集計用!$B:$B,'（参考）エネルギー種別ごとの排出量'!D$6,集計用!$G:$G),"")</f>
        <v>0</v>
      </c>
      <c r="E9" s="129">
        <f>IFERROR(SUMIF(集計用!$B:$B,'（参考）エネルギー種別ごとの排出量'!E$6,集計用!$G:$G),"")</f>
        <v>0</v>
      </c>
      <c r="F9" s="129">
        <f>IFERROR(SUMIF(集計用!$B:$B,'（参考）エネルギー種別ごとの排出量'!F$6,集計用!$G:$G),"")</f>
        <v>0</v>
      </c>
      <c r="G9" s="129">
        <f>IFERROR(SUMIF(集計用!$B:$B,'（参考）エネルギー種別ごとの排出量'!G$6,集計用!$G:$G),"")</f>
        <v>0</v>
      </c>
      <c r="H9" s="129">
        <f>IFERROR(SUMIF(集計用!$B:$B,'（参考）エネルギー種別ごとの排出量'!H$6,集計用!$G:$G),"")</f>
        <v>0</v>
      </c>
      <c r="I9" s="129">
        <f>IFERROR(SUMIF(集計用!$B:$B,'（参考）エネルギー種別ごとの排出量'!I$6,集計用!$G:$G),"")</f>
        <v>0</v>
      </c>
      <c r="J9" s="129">
        <f>IFERROR(SUMIF(集計用!$B:$B,'（参考）エネルギー種別ごとの排出量'!J$6,集計用!$G:$G),"")</f>
        <v>0</v>
      </c>
      <c r="K9" s="129">
        <f t="shared" si="1"/>
        <v>0</v>
      </c>
    </row>
    <row r="10" spans="1:11" ht="18" thickBot="1" x14ac:dyDescent="0.2">
      <c r="A10" s="187"/>
      <c r="B10" s="113" t="s">
        <v>79</v>
      </c>
      <c r="C10" s="130" t="str">
        <f>IFERROR(SUMIF(集計用!$B:$B,'（参考）エネルギー種別ごとの排出量'!C$6,集計用!$M:$M),"")</f>
        <v/>
      </c>
      <c r="D10" s="130" t="str">
        <f>IFERROR(SUMIF(集計用!$B:$B,'（参考）エネルギー種別ごとの排出量'!D$6,集計用!$M:$M),"")</f>
        <v/>
      </c>
      <c r="E10" s="130" t="str">
        <f>IFERROR(SUMIF(集計用!$B:$B,'（参考）エネルギー種別ごとの排出量'!E$6,集計用!$M:$M),"")</f>
        <v/>
      </c>
      <c r="F10" s="130" t="str">
        <f>IFERROR(SUMIF(集計用!$B:$B,'（参考）エネルギー種別ごとの排出量'!F$6,集計用!$M:$M),"")</f>
        <v/>
      </c>
      <c r="G10" s="130" t="str">
        <f>IFERROR(SUMIF(集計用!$B:$B,'（参考）エネルギー種別ごとの排出量'!G$6,集計用!$M:$M),"")</f>
        <v/>
      </c>
      <c r="H10" s="130" t="str">
        <f>IFERROR(SUMIF(集計用!$B:$B,'（参考）エネルギー種別ごとの排出量'!H$6,集計用!$M:$M),"")</f>
        <v/>
      </c>
      <c r="I10" s="130" t="str">
        <f>IFERROR(SUMIF(集計用!$B:$B,'（参考）エネルギー種別ごとの排出量'!I$6,集計用!$M:$M),"")</f>
        <v/>
      </c>
      <c r="J10" s="130" t="str">
        <f>IFERROR(SUMIF(集計用!$B:$B,'（参考）エネルギー種別ごとの排出量'!J$6,集計用!$M:$M),"")</f>
        <v/>
      </c>
      <c r="K10" s="131">
        <f t="shared" si="1"/>
        <v>0</v>
      </c>
    </row>
    <row r="11" spans="1:11" ht="14.25" thickBot="1" x14ac:dyDescent="0.2">
      <c r="A11" s="188" t="s">
        <v>11</v>
      </c>
      <c r="B11" s="112" t="s">
        <v>81</v>
      </c>
      <c r="C11" s="129">
        <f>IFERROR(SUMIF(集計用!$B:$B,'（参考）エネルギー種別ごとの排出量'!C$6,集計用!$H:$H),"")</f>
        <v>0</v>
      </c>
      <c r="D11" s="129">
        <f>IFERROR(SUMIF(集計用!$B:$B,'（参考）エネルギー種別ごとの排出量'!D$6,集計用!$H:$H),"")</f>
        <v>0</v>
      </c>
      <c r="E11" s="129">
        <f>IFERROR(SUMIF(集計用!$B:$B,'（参考）エネルギー種別ごとの排出量'!E$6,集計用!$H:$H),"")</f>
        <v>0</v>
      </c>
      <c r="F11" s="129">
        <f>IFERROR(SUMIF(集計用!$B:$B,'（参考）エネルギー種別ごとの排出量'!F$6,集計用!$H:$H),"")</f>
        <v>0</v>
      </c>
      <c r="G11" s="129">
        <f>IFERROR(SUMIF(集計用!$B:$B,'（参考）エネルギー種別ごとの排出量'!G$6,集計用!$H:$H),"")</f>
        <v>0</v>
      </c>
      <c r="H11" s="129">
        <f>IFERROR(SUMIF(集計用!$B:$B,'（参考）エネルギー種別ごとの排出量'!H$6,集計用!$H:$H),"")</f>
        <v>0</v>
      </c>
      <c r="I11" s="129">
        <f>IFERROR(SUMIF(集計用!$B:$B,'（参考）エネルギー種別ごとの排出量'!I$6,集計用!$H:$H),"")</f>
        <v>0</v>
      </c>
      <c r="J11" s="129">
        <f>IFERROR(SUMIF(集計用!$B:$B,'（参考）エネルギー種別ごとの排出量'!J$6,集計用!$H:$H),"")</f>
        <v>0</v>
      </c>
      <c r="K11" s="129">
        <f t="shared" si="1"/>
        <v>0</v>
      </c>
    </row>
    <row r="12" spans="1:11" ht="18" thickBot="1" x14ac:dyDescent="0.2">
      <c r="A12" s="189"/>
      <c r="B12" s="114" t="s">
        <v>79</v>
      </c>
      <c r="C12" s="132" t="str">
        <f>IFERROR(SUMIF(集計用!$B:$B,'（参考）エネルギー種別ごとの排出量'!C$6,集計用!$N:$N),"")</f>
        <v/>
      </c>
      <c r="D12" s="132" t="str">
        <f>IFERROR(SUMIF(集計用!$B:$B,'（参考）エネルギー種別ごとの排出量'!D$6,集計用!$N:$N),"")</f>
        <v/>
      </c>
      <c r="E12" s="132" t="str">
        <f>IFERROR(SUMIF(集計用!$B:$B,'（参考）エネルギー種別ごとの排出量'!E$6,集計用!$N:$N),"")</f>
        <v/>
      </c>
      <c r="F12" s="132" t="str">
        <f>IFERROR(SUMIF(集計用!$B:$B,'（参考）エネルギー種別ごとの排出量'!F$6,集計用!$N:$N),"")</f>
        <v/>
      </c>
      <c r="G12" s="132" t="str">
        <f>IFERROR(SUMIF(集計用!$B:$B,'（参考）エネルギー種別ごとの排出量'!G$6,集計用!$N:$N),"")</f>
        <v/>
      </c>
      <c r="H12" s="132" t="str">
        <f>IFERROR(SUMIF(集計用!$B:$B,'（参考）エネルギー種別ごとの排出量'!H$6,集計用!$N:$N),"")</f>
        <v/>
      </c>
      <c r="I12" s="132" t="str">
        <f>IFERROR(SUMIF(集計用!$B:$B,'（参考）エネルギー種別ごとの排出量'!I$6,集計用!$N:$N),"")</f>
        <v/>
      </c>
      <c r="J12" s="132" t="str">
        <f>IFERROR(SUMIF(集計用!$B:$B,'（参考）エネルギー種別ごとの排出量'!J$6,集計用!$N:$N),"")</f>
        <v/>
      </c>
      <c r="K12" s="133">
        <f t="shared" si="1"/>
        <v>0</v>
      </c>
    </row>
    <row r="13" spans="1:11" ht="14.25" thickBot="1" x14ac:dyDescent="0.2">
      <c r="A13" s="190" t="s">
        <v>12</v>
      </c>
      <c r="B13" s="115" t="s">
        <v>81</v>
      </c>
      <c r="C13" s="134">
        <f>IFERROR(SUMIF(集計用!$B:$B,'（参考）エネルギー種別ごとの排出量'!C$6,集計用!$I:$I),"")</f>
        <v>0</v>
      </c>
      <c r="D13" s="134">
        <f>IFERROR(SUMIF(集計用!$B:$B,'（参考）エネルギー種別ごとの排出量'!D$6,集計用!$I:$I),"")</f>
        <v>0</v>
      </c>
      <c r="E13" s="134">
        <f>IFERROR(SUMIF(集計用!$B:$B,'（参考）エネルギー種別ごとの排出量'!E$6,集計用!$I:$I),"")</f>
        <v>0</v>
      </c>
      <c r="F13" s="134">
        <f>IFERROR(SUMIF(集計用!$B:$B,'（参考）エネルギー種別ごとの排出量'!F$6,集計用!$I:$I),"")</f>
        <v>0</v>
      </c>
      <c r="G13" s="134">
        <f>IFERROR(SUMIF(集計用!$B:$B,'（参考）エネルギー種別ごとの排出量'!G$6,集計用!$I:$I),"")</f>
        <v>0</v>
      </c>
      <c r="H13" s="134">
        <f>IFERROR(SUMIF(集計用!$B:$B,'（参考）エネルギー種別ごとの排出量'!H$6,集計用!$I:$I),"")</f>
        <v>0</v>
      </c>
      <c r="I13" s="134">
        <f>IFERROR(SUMIF(集計用!$B:$B,'（参考）エネルギー種別ごとの排出量'!I$6,集計用!$I:$I),"")</f>
        <v>0</v>
      </c>
      <c r="J13" s="134">
        <f>IFERROR(SUMIF(集計用!$B:$B,'（参考）エネルギー種別ごとの排出量'!J$6,集計用!$I:$I),"")</f>
        <v>0</v>
      </c>
      <c r="K13" s="134">
        <f t="shared" si="1"/>
        <v>0</v>
      </c>
    </row>
    <row r="14" spans="1:11" ht="18" thickBot="1" x14ac:dyDescent="0.2">
      <c r="A14" s="191"/>
      <c r="B14" s="116" t="s">
        <v>79</v>
      </c>
      <c r="C14" s="135" t="str">
        <f>IFERROR(SUMIF(集計用!$B:$B,'（参考）エネルギー種別ごとの排出量'!C$6,集計用!$O:$O),"")</f>
        <v/>
      </c>
      <c r="D14" s="135" t="str">
        <f>IFERROR(SUMIF(集計用!$B:$B,'（参考）エネルギー種別ごとの排出量'!D$6,集計用!$O:$O),"")</f>
        <v/>
      </c>
      <c r="E14" s="135" t="str">
        <f>IFERROR(SUMIF(集計用!$B:$B,'（参考）エネルギー種別ごとの排出量'!E$6,集計用!$O:$O),"")</f>
        <v/>
      </c>
      <c r="F14" s="135" t="str">
        <f>IFERROR(SUMIF(集計用!$B:$B,'（参考）エネルギー種別ごとの排出量'!F$6,集計用!$O:$O),"")</f>
        <v/>
      </c>
      <c r="G14" s="135" t="str">
        <f>IFERROR(SUMIF(集計用!$B:$B,'（参考）エネルギー種別ごとの排出量'!G$6,集計用!$O:$O),"")</f>
        <v/>
      </c>
      <c r="H14" s="135" t="str">
        <f>IFERROR(SUMIF(集計用!$B:$B,'（参考）エネルギー種別ごとの排出量'!H$6,集計用!$O:$O),"")</f>
        <v/>
      </c>
      <c r="I14" s="135" t="str">
        <f>IFERROR(SUMIF(集計用!$B:$B,'（参考）エネルギー種別ごとの排出量'!I$6,集計用!$O:$O),"")</f>
        <v/>
      </c>
      <c r="J14" s="135" t="str">
        <f>IFERROR(SUMIF(集計用!$B:$B,'（参考）エネルギー種別ごとの排出量'!J$6,集計用!$O:$O),"")</f>
        <v/>
      </c>
      <c r="K14" s="136">
        <f t="shared" si="1"/>
        <v>0</v>
      </c>
    </row>
    <row r="15" spans="1:11" ht="14.25" thickBot="1" x14ac:dyDescent="0.2">
      <c r="A15" s="192" t="s">
        <v>13</v>
      </c>
      <c r="B15" s="117" t="s">
        <v>81</v>
      </c>
      <c r="C15" s="137">
        <f>IFERROR(SUMIF(集計用!$B:$B,'（参考）エネルギー種別ごとの排出量'!C$6,集計用!$J:$J),"")</f>
        <v>0</v>
      </c>
      <c r="D15" s="137">
        <f>IFERROR(SUMIF(集計用!$B:$B,'（参考）エネルギー種別ごとの排出量'!D$6,集計用!$J:$J),"")</f>
        <v>0</v>
      </c>
      <c r="E15" s="137">
        <f>IFERROR(SUMIF(集計用!$B:$B,'（参考）エネルギー種別ごとの排出量'!E$6,集計用!$J:$J),"")</f>
        <v>0</v>
      </c>
      <c r="F15" s="137">
        <f>IFERROR(SUMIF(集計用!$B:$B,'（参考）エネルギー種別ごとの排出量'!F$6,集計用!$J:$J),"")</f>
        <v>0</v>
      </c>
      <c r="G15" s="137">
        <f>IFERROR(SUMIF(集計用!$B:$B,'（参考）エネルギー種別ごとの排出量'!G$6,集計用!$J:$J),"")</f>
        <v>0</v>
      </c>
      <c r="H15" s="137">
        <f>IFERROR(SUMIF(集計用!$B:$B,'（参考）エネルギー種別ごとの排出量'!H$6,集計用!$J:$J),"")</f>
        <v>0</v>
      </c>
      <c r="I15" s="137">
        <f>IFERROR(SUMIF(集計用!$B:$B,'（参考）エネルギー種別ごとの排出量'!I$6,集計用!$J:$J),"")</f>
        <v>0</v>
      </c>
      <c r="J15" s="137">
        <f>IFERROR(SUMIF(集計用!$B:$B,'（参考）エネルギー種別ごとの排出量'!J$6,集計用!$J:$J),"")</f>
        <v>0</v>
      </c>
      <c r="K15" s="137">
        <f t="shared" si="1"/>
        <v>0</v>
      </c>
    </row>
    <row r="16" spans="1:11" ht="18" thickBot="1" x14ac:dyDescent="0.2">
      <c r="A16" s="193"/>
      <c r="B16" s="118" t="s">
        <v>79</v>
      </c>
      <c r="C16" s="138" t="str">
        <f>IFERROR(SUMIF(集計用!$B:$B,'（参考）エネルギー種別ごとの排出量'!C$6,集計用!$P:$P),"")</f>
        <v/>
      </c>
      <c r="D16" s="138" t="str">
        <f>IFERROR(SUMIF(集計用!$B:$B,'（参考）エネルギー種別ごとの排出量'!D$6,集計用!$P:$P),"")</f>
        <v/>
      </c>
      <c r="E16" s="138" t="str">
        <f>IFERROR(SUMIF(集計用!$B:$B,'（参考）エネルギー種別ごとの排出量'!E$6,集計用!$P:$P),"")</f>
        <v/>
      </c>
      <c r="F16" s="138" t="str">
        <f>IFERROR(SUMIF(集計用!$B:$B,'（参考）エネルギー種別ごとの排出量'!F$6,集計用!$P:$P),"")</f>
        <v/>
      </c>
      <c r="G16" s="138" t="str">
        <f>IFERROR(SUMIF(集計用!$B:$B,'（参考）エネルギー種別ごとの排出量'!G$6,集計用!$P:$P),"")</f>
        <v/>
      </c>
      <c r="H16" s="138" t="str">
        <f>IFERROR(SUMIF(集計用!$B:$B,'（参考）エネルギー種別ごとの排出量'!H$6,集計用!$P:$P),"")</f>
        <v/>
      </c>
      <c r="I16" s="138" t="str">
        <f>IFERROR(SUMIF(集計用!$B:$B,'（参考）エネルギー種別ごとの排出量'!I$6,集計用!$P:$P),"")</f>
        <v/>
      </c>
      <c r="J16" s="138" t="str">
        <f>IFERROR(SUMIF(集計用!$B:$B,'（参考）エネルギー種別ごとの排出量'!J$6,集計用!$P:$P),"")</f>
        <v/>
      </c>
      <c r="K16" s="139">
        <f t="shared" si="1"/>
        <v>0</v>
      </c>
    </row>
    <row r="17" spans="1:11" ht="14.25" thickBot="1" x14ac:dyDescent="0.2">
      <c r="A17" s="194" t="s">
        <v>14</v>
      </c>
      <c r="B17" s="119" t="s">
        <v>81</v>
      </c>
      <c r="C17" s="140">
        <f>IFERROR(SUMIF(集計用!$B:$B,'（参考）エネルギー種別ごとの排出量'!C$6,集計用!$K:$K),"")</f>
        <v>0</v>
      </c>
      <c r="D17" s="140">
        <f>IFERROR(SUMIF(集計用!$B:$B,'（参考）エネルギー種別ごとの排出量'!D$6,集計用!$K:$K),"")</f>
        <v>0</v>
      </c>
      <c r="E17" s="140">
        <f>IFERROR(SUMIF(集計用!$B:$B,'（参考）エネルギー種別ごとの排出量'!E$6,集計用!$K:$K),"")</f>
        <v>0</v>
      </c>
      <c r="F17" s="140">
        <f>IFERROR(SUMIF(集計用!$B:$B,'（参考）エネルギー種別ごとの排出量'!F$6,集計用!$K:$K),"")</f>
        <v>0</v>
      </c>
      <c r="G17" s="140">
        <f>IFERROR(SUMIF(集計用!$B:$B,'（参考）エネルギー種別ごとの排出量'!G$6,集計用!$K:$K),"")</f>
        <v>0</v>
      </c>
      <c r="H17" s="140">
        <f>IFERROR(SUMIF(集計用!$B:$B,'（参考）エネルギー種別ごとの排出量'!H$6,集計用!$K:$K),"")</f>
        <v>0</v>
      </c>
      <c r="I17" s="140">
        <f>IFERROR(SUMIF(集計用!$B:$B,'（参考）エネルギー種別ごとの排出量'!I$6,集計用!$K:$K),"")</f>
        <v>0</v>
      </c>
      <c r="J17" s="140">
        <f>IFERROR(SUMIF(集計用!$B:$B,'（参考）エネルギー種別ごとの排出量'!J$6,集計用!$K:$K),"")</f>
        <v>0</v>
      </c>
      <c r="K17" s="140">
        <f t="shared" si="1"/>
        <v>0</v>
      </c>
    </row>
    <row r="18" spans="1:11" ht="18" thickBot="1" x14ac:dyDescent="0.2">
      <c r="A18" s="195"/>
      <c r="B18" s="120" t="s">
        <v>79</v>
      </c>
      <c r="C18" s="141" t="str">
        <f>IFERROR(SUMIF(集計用!$B:$B,'（参考）エネルギー種別ごとの排出量'!C$6,集計用!$Q:$Q),"")</f>
        <v/>
      </c>
      <c r="D18" s="141" t="str">
        <f>IFERROR(SUMIF(集計用!$B:$B,'（参考）エネルギー種別ごとの排出量'!D$6,集計用!$Q:$Q),"")</f>
        <v/>
      </c>
      <c r="E18" s="141" t="str">
        <f>IFERROR(SUMIF(集計用!$B:$B,'（参考）エネルギー種別ごとの排出量'!E$6,集計用!$Q:$Q),"")</f>
        <v/>
      </c>
      <c r="F18" s="141" t="str">
        <f>IFERROR(SUMIF(集計用!$B:$B,'（参考）エネルギー種別ごとの排出量'!F$6,集計用!$Q:$Q),"")</f>
        <v/>
      </c>
      <c r="G18" s="141" t="str">
        <f>IFERROR(SUMIF(集計用!$B:$B,'（参考）エネルギー種別ごとの排出量'!G$6,集計用!$Q:$Q),"")</f>
        <v/>
      </c>
      <c r="H18" s="141" t="str">
        <f>IFERROR(SUMIF(集計用!$B:$B,'（参考）エネルギー種別ごとの排出量'!H$6,集計用!$Q:$Q),"")</f>
        <v/>
      </c>
      <c r="I18" s="141" t="str">
        <f>IFERROR(SUMIF(集計用!$B:$B,'（参考）エネルギー種別ごとの排出量'!I$6,集計用!$Q:$Q),"")</f>
        <v/>
      </c>
      <c r="J18" s="141" t="str">
        <f>IFERROR(SUMIF(集計用!$B:$B,'（参考）エネルギー種別ごとの排出量'!J$6,集計用!$Q:$Q),"")</f>
        <v/>
      </c>
      <c r="K18" s="142">
        <f t="shared" si="1"/>
        <v>0</v>
      </c>
    </row>
    <row r="19" spans="1:11" x14ac:dyDescent="0.1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17.25" x14ac:dyDescent="0.15">
      <c r="A20" s="69" t="s">
        <v>84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15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x14ac:dyDescent="0.1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x14ac:dyDescent="0.1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x14ac:dyDescent="0.1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x14ac:dyDescent="0.1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27" customHeight="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7.25" x14ac:dyDescent="0.15">
      <c r="A37" s="76" t="s">
        <v>87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x14ac:dyDescent="0.15">
      <c r="A38" s="54" t="s">
        <v>88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15.75" customHeight="1" x14ac:dyDescent="0.15">
      <c r="A39" s="179" t="s">
        <v>85</v>
      </c>
      <c r="B39" s="179"/>
      <c r="C39" s="180" t="s">
        <v>9</v>
      </c>
      <c r="D39" s="180"/>
      <c r="E39" s="71" t="s">
        <v>42</v>
      </c>
      <c r="F39" s="72" t="str">
        <f>IFERROR(VLOOKUP(C39,リスト!D:E,2,0),"")</f>
        <v>(kWh)</v>
      </c>
      <c r="G39" s="54"/>
      <c r="H39" s="54"/>
      <c r="I39" s="54"/>
      <c r="J39" s="54"/>
      <c r="K39" s="54"/>
    </row>
    <row r="40" spans="1:11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 x14ac:dyDescent="0.1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  <row r="44" spans="1:1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</row>
    <row r="45" spans="1:1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</row>
    <row r="47" spans="1:11" x14ac:dyDescent="0.1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</row>
    <row r="48" spans="1:1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</row>
    <row r="49" spans="1:11" x14ac:dyDescent="0.1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x14ac:dyDescent="0.1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x14ac:dyDescent="0.1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1" ht="17.25" x14ac:dyDescent="0.15">
      <c r="A55" s="69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ht="15.75" customHeight="1" x14ac:dyDescent="0.15">
      <c r="A57" s="181"/>
      <c r="B57" s="181"/>
      <c r="C57" s="181"/>
      <c r="D57" s="181"/>
      <c r="E57" s="75"/>
      <c r="F57" s="56"/>
      <c r="G57" s="54"/>
      <c r="H57" s="54"/>
      <c r="I57" s="54"/>
      <c r="J57" s="54"/>
      <c r="K57" s="54"/>
    </row>
    <row r="58" spans="1:1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x14ac:dyDescent="0.1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1:11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1:1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 x14ac:dyDescent="0.1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</row>
    <row r="68" spans="1:11" x14ac:dyDescent="0.1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</row>
    <row r="71" spans="1:11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15.75" customHeight="1" x14ac:dyDescent="0.15">
      <c r="A73" s="182"/>
      <c r="B73" s="182"/>
      <c r="C73" s="183"/>
      <c r="D73" s="183"/>
      <c r="E73" s="73"/>
      <c r="F73" s="74"/>
      <c r="G73" s="54"/>
      <c r="H73" s="54"/>
      <c r="I73" s="54"/>
      <c r="J73" s="54"/>
      <c r="K73" s="54"/>
    </row>
    <row r="74" spans="1:11" x14ac:dyDescent="0.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x14ac:dyDescent="0.1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x14ac:dyDescent="0.1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 x14ac:dyDescent="0.1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 x14ac:dyDescent="0.1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pans="1:11" x14ac:dyDescent="0.1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pans="1:11" x14ac:dyDescent="0.1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</row>
    <row r="81" spans="1:11" x14ac:dyDescent="0.1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</row>
    <row r="82" spans="1:11" x14ac:dyDescent="0.1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</row>
    <row r="83" spans="1:11" x14ac:dyDescent="0.1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</row>
    <row r="84" spans="1:11" x14ac:dyDescent="0.1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</row>
    <row r="85" spans="1:11" x14ac:dyDescent="0.1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</row>
    <row r="86" spans="1:11" x14ac:dyDescent="0.1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</row>
    <row r="87" spans="1:11" x14ac:dyDescent="0.1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</row>
    <row r="88" spans="1:11" x14ac:dyDescent="0.1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</row>
    <row r="89" spans="1:11" x14ac:dyDescent="0.1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</row>
    <row r="90" spans="1:11" x14ac:dyDescent="0.1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</row>
    <row r="91" spans="1:11" x14ac:dyDescent="0.1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</row>
    <row r="92" spans="1:11" x14ac:dyDescent="0.1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</row>
    <row r="93" spans="1:11" x14ac:dyDescent="0.1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</row>
    <row r="94" spans="1:11" x14ac:dyDescent="0.1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</row>
    <row r="95" spans="1:11" x14ac:dyDescent="0.1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</row>
    <row r="96" spans="1:11" x14ac:dyDescent="0.1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</row>
    <row r="97" spans="1:11" x14ac:dyDescent="0.1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</row>
    <row r="98" spans="1:11" x14ac:dyDescent="0.1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</row>
  </sheetData>
  <sheetProtection algorithmName="SHA-512" hashValue="Fw2fSdYV9xlxJPbXPabAFw6Ftf3doXEG5VQD2IVwyvjqsCXjnRotdYgAqUU7DtI0SFGmLtZGAgdCY0oIz3Y2Lg==" saltValue="8GNtskhaNzxrpEyTdolubw==" spinCount="100000" sheet="1" objects="1" scenarios="1" selectLockedCells="1"/>
  <mergeCells count="13">
    <mergeCell ref="A73:B73"/>
    <mergeCell ref="C73:D73"/>
    <mergeCell ref="A7:A8"/>
    <mergeCell ref="A9:A10"/>
    <mergeCell ref="A11:A12"/>
    <mergeCell ref="A13:A14"/>
    <mergeCell ref="A15:A16"/>
    <mergeCell ref="A17:A18"/>
    <mergeCell ref="A6:B6"/>
    <mergeCell ref="A39:B39"/>
    <mergeCell ref="C39:D39"/>
    <mergeCell ref="A57:B57"/>
    <mergeCell ref="C57:D57"/>
  </mergeCells>
  <phoneticPr fontId="2"/>
  <pageMargins left="0.51181102362204722" right="0.39370078740157483" top="0.74803149606299213" bottom="0.74803149606299213" header="0.31496062992125984" footer="0.31496062992125984"/>
  <pageSetup paperSize="9" scale="85" orientation="portrait" r:id="rId1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6D8815-0CB8-4D8D-8F7A-E882882A3BD2}">
          <x14:formula1>
            <xm:f>リスト!$D$2:$D$8</xm:f>
          </x14:formula1>
          <xm:sqref>C39:D39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6182D-ABD6-4A13-9ED8-98B047C26A2C}">
  <dimension ref="A1:R100"/>
  <sheetViews>
    <sheetView workbookViewId="0">
      <selection activeCell="U15" sqref="U15"/>
    </sheetView>
  </sheetViews>
  <sheetFormatPr defaultRowHeight="13.5" x14ac:dyDescent="0.15"/>
  <sheetData>
    <row r="1" spans="1:18" x14ac:dyDescent="0.15">
      <c r="A1" s="3"/>
      <c r="B1" s="3"/>
      <c r="C1" s="123" t="s">
        <v>18</v>
      </c>
      <c r="D1" s="123"/>
      <c r="E1" s="123" t="s">
        <v>8</v>
      </c>
      <c r="F1" s="123" t="s">
        <v>47</v>
      </c>
      <c r="G1" s="123"/>
      <c r="H1" s="123"/>
      <c r="I1" s="123"/>
      <c r="J1" s="123"/>
      <c r="K1" s="123"/>
      <c r="L1" s="124" t="s">
        <v>48</v>
      </c>
      <c r="M1" s="124"/>
      <c r="N1" s="124"/>
      <c r="O1" s="124"/>
      <c r="P1" s="124"/>
      <c r="Q1" s="124"/>
      <c r="R1" s="124"/>
    </row>
    <row r="2" spans="1:18" x14ac:dyDescent="0.15">
      <c r="A2" s="3"/>
      <c r="B2" s="3"/>
      <c r="C2" s="123"/>
      <c r="D2" s="123"/>
      <c r="E2" s="123"/>
      <c r="F2" s="123" t="s">
        <v>9</v>
      </c>
      <c r="G2" s="123" t="s">
        <v>10</v>
      </c>
      <c r="H2" s="121" t="s">
        <v>11</v>
      </c>
      <c r="I2" s="121" t="s">
        <v>12</v>
      </c>
      <c r="J2" s="121" t="s">
        <v>13</v>
      </c>
      <c r="K2" s="121" t="s">
        <v>14</v>
      </c>
      <c r="L2" s="122" t="s">
        <v>9</v>
      </c>
      <c r="M2" s="122" t="s">
        <v>10</v>
      </c>
      <c r="N2" s="122" t="s">
        <v>11</v>
      </c>
      <c r="O2" s="122" t="s">
        <v>12</v>
      </c>
      <c r="P2" s="122" t="s">
        <v>13</v>
      </c>
      <c r="Q2" s="122" t="s">
        <v>14</v>
      </c>
      <c r="R2" s="19" t="s">
        <v>51</v>
      </c>
    </row>
    <row r="3" spans="1:18" x14ac:dyDescent="0.15">
      <c r="A3" s="3" t="s">
        <v>39</v>
      </c>
      <c r="B3" s="3" t="s">
        <v>34</v>
      </c>
      <c r="C3" s="121" t="s">
        <v>6</v>
      </c>
      <c r="D3" s="121" t="s">
        <v>7</v>
      </c>
      <c r="E3" s="123"/>
      <c r="F3" s="121" t="s">
        <v>15</v>
      </c>
      <c r="G3" s="123" t="s">
        <v>16</v>
      </c>
      <c r="H3" s="121" t="s">
        <v>17</v>
      </c>
      <c r="I3" s="121" t="s">
        <v>17</v>
      </c>
      <c r="J3" s="121" t="s">
        <v>17</v>
      </c>
      <c r="K3" s="121" t="s">
        <v>17</v>
      </c>
      <c r="L3" s="122" t="s">
        <v>49</v>
      </c>
      <c r="M3" s="122" t="s">
        <v>49</v>
      </c>
      <c r="N3" s="122" t="s">
        <v>49</v>
      </c>
      <c r="O3" s="122" t="s">
        <v>49</v>
      </c>
      <c r="P3" s="122" t="s">
        <v>49</v>
      </c>
      <c r="Q3" s="122" t="s">
        <v>49</v>
      </c>
      <c r="R3" s="19" t="s">
        <v>49</v>
      </c>
    </row>
    <row r="4" spans="1:18" x14ac:dyDescent="0.15">
      <c r="A4" s="3"/>
      <c r="B4" s="3"/>
      <c r="C4" s="11"/>
      <c r="D4" s="11"/>
      <c r="E4" s="11"/>
      <c r="F4" s="11"/>
      <c r="G4" s="11"/>
      <c r="H4" s="11"/>
      <c r="I4" s="11"/>
      <c r="J4" s="11"/>
      <c r="K4" s="11"/>
      <c r="L4" s="18">
        <v>3</v>
      </c>
      <c r="M4" s="18">
        <v>4</v>
      </c>
      <c r="N4" s="18">
        <v>5</v>
      </c>
      <c r="O4" s="18">
        <v>6</v>
      </c>
      <c r="P4" s="18">
        <v>7</v>
      </c>
      <c r="Q4" s="18">
        <v>8</v>
      </c>
      <c r="R4" s="18"/>
    </row>
    <row r="5" spans="1:18" x14ac:dyDescent="0.15">
      <c r="A5" s="3" t="str">
        <f>$B5&amp;"_"&amp;$E5</f>
        <v>_4月</v>
      </c>
      <c r="B5" s="3" t="str">
        <f>IF($E5="1月",$D5-1,IF($E5="2月",$D5-1,IF($E5="3月",$D5-1,$D5)))</f>
        <v/>
      </c>
      <c r="C5" s="3" t="str">
        <f>入力表!A12</f>
        <v/>
      </c>
      <c r="D5" s="3" t="str">
        <f>入力表!B12</f>
        <v/>
      </c>
      <c r="E5" s="3" t="str">
        <f>入力表!C12</f>
        <v>4月</v>
      </c>
      <c r="F5" s="3">
        <f>入力表!D12</f>
        <v>0</v>
      </c>
      <c r="G5" s="3">
        <f>入力表!E12</f>
        <v>0</v>
      </c>
      <c r="H5" s="3">
        <f>入力表!F12</f>
        <v>0</v>
      </c>
      <c r="I5" s="3">
        <f>入力表!G12</f>
        <v>0</v>
      </c>
      <c r="J5" s="3">
        <f>入力表!H12</f>
        <v>0</v>
      </c>
      <c r="K5" s="3">
        <f>入力表!I12</f>
        <v>0</v>
      </c>
      <c r="L5" s="3" t="e">
        <f>F5*VLOOKUP($B5,排出係数!$A:$H,集計用!L$4,0)</f>
        <v>#N/A</v>
      </c>
      <c r="M5" s="3" t="e">
        <f>G5*VLOOKUP($B5,排出係数!$A:$H,集計用!M$4,0)</f>
        <v>#N/A</v>
      </c>
      <c r="N5" s="3" t="e">
        <f>H5*VLOOKUP($B5,排出係数!$A:$H,集計用!N$4,0)</f>
        <v>#N/A</v>
      </c>
      <c r="O5" s="3" t="e">
        <f>I5*VLOOKUP($B5,排出係数!$A:$H,集計用!O$4,0)</f>
        <v>#N/A</v>
      </c>
      <c r="P5" s="3" t="e">
        <f>J5*VLOOKUP($B5,排出係数!$A:$H,集計用!P$4,0)</f>
        <v>#N/A</v>
      </c>
      <c r="Q5" s="3" t="e">
        <f>K5*VLOOKUP($B5,排出係数!$A:$H,集計用!Q$4,0)</f>
        <v>#N/A</v>
      </c>
      <c r="R5" s="3" t="e">
        <f>SUM(L5:Q5)</f>
        <v>#N/A</v>
      </c>
    </row>
    <row r="6" spans="1:18" x14ac:dyDescent="0.15">
      <c r="A6" s="3" t="str">
        <f t="shared" ref="A6:A69" si="0">$B6&amp;"_"&amp;$E6</f>
        <v>_5月</v>
      </c>
      <c r="B6" s="3" t="str">
        <f t="shared" ref="B6:B69" si="1">IF($E6="1月",$D6-1,IF($E6="2月",$D6-1,IF($E6="3月",$D6-1,$D6)))</f>
        <v/>
      </c>
      <c r="C6" s="3" t="str">
        <f>入力表!A13</f>
        <v/>
      </c>
      <c r="D6" s="3" t="str">
        <f>入力表!B13</f>
        <v/>
      </c>
      <c r="E6" s="3" t="str">
        <f>入力表!C13</f>
        <v>5月</v>
      </c>
      <c r="F6" s="3">
        <f>入力表!D13</f>
        <v>0</v>
      </c>
      <c r="G6" s="3">
        <f>入力表!E13</f>
        <v>0</v>
      </c>
      <c r="H6" s="3">
        <f>入力表!F13</f>
        <v>0</v>
      </c>
      <c r="I6" s="3">
        <f>入力表!G13</f>
        <v>0</v>
      </c>
      <c r="J6" s="3">
        <f>入力表!H13</f>
        <v>0</v>
      </c>
      <c r="K6" s="3">
        <f>入力表!I13</f>
        <v>0</v>
      </c>
      <c r="L6" s="3" t="e">
        <f>F6*VLOOKUP($B6,排出係数!$A:$H,集計用!L$4,0)</f>
        <v>#N/A</v>
      </c>
      <c r="M6" s="3" t="e">
        <f>G6*VLOOKUP($B6,排出係数!$A:$H,集計用!M$4,0)</f>
        <v>#N/A</v>
      </c>
      <c r="N6" s="3" t="e">
        <f>H6*VLOOKUP($B6,排出係数!$A:$H,集計用!N$4,0)</f>
        <v>#N/A</v>
      </c>
      <c r="O6" s="3" t="e">
        <f>I6*VLOOKUP($B6,排出係数!$A:$H,集計用!O$4,0)</f>
        <v>#N/A</v>
      </c>
      <c r="P6" s="3" t="e">
        <f>J6*VLOOKUP($B6,排出係数!$A:$H,集計用!P$4,0)</f>
        <v>#N/A</v>
      </c>
      <c r="Q6" s="3" t="e">
        <f>K6*VLOOKUP($B6,排出係数!$A:$H,集計用!Q$4,0)</f>
        <v>#N/A</v>
      </c>
      <c r="R6" s="3" t="e">
        <f t="shared" ref="R6:R69" si="2">SUM(L6:Q6)</f>
        <v>#N/A</v>
      </c>
    </row>
    <row r="7" spans="1:18" x14ac:dyDescent="0.15">
      <c r="A7" s="3" t="str">
        <f t="shared" si="0"/>
        <v>_6月</v>
      </c>
      <c r="B7" s="3" t="str">
        <f t="shared" si="1"/>
        <v/>
      </c>
      <c r="C7" s="3" t="str">
        <f>入力表!A14</f>
        <v/>
      </c>
      <c r="D7" s="3" t="str">
        <f>入力表!B14</f>
        <v/>
      </c>
      <c r="E7" s="3" t="str">
        <f>入力表!C14</f>
        <v>6月</v>
      </c>
      <c r="F7" s="3">
        <f>入力表!D14</f>
        <v>0</v>
      </c>
      <c r="G7" s="3">
        <f>入力表!E14</f>
        <v>0</v>
      </c>
      <c r="H7" s="3">
        <f>入力表!F14</f>
        <v>0</v>
      </c>
      <c r="I7" s="3">
        <f>入力表!G14</f>
        <v>0</v>
      </c>
      <c r="J7" s="3">
        <f>入力表!H14</f>
        <v>0</v>
      </c>
      <c r="K7" s="3">
        <f>入力表!I14</f>
        <v>0</v>
      </c>
      <c r="L7" s="3" t="e">
        <f>F7*VLOOKUP($B7,排出係数!$A:$H,集計用!L$4,0)</f>
        <v>#N/A</v>
      </c>
      <c r="M7" s="3" t="e">
        <f>G7*VLOOKUP($B7,排出係数!$A:$H,集計用!M$4,0)</f>
        <v>#N/A</v>
      </c>
      <c r="N7" s="3" t="e">
        <f>H7*VLOOKUP($B7,排出係数!$A:$H,集計用!N$4,0)</f>
        <v>#N/A</v>
      </c>
      <c r="O7" s="3" t="e">
        <f>I7*VLOOKUP($B7,排出係数!$A:$H,集計用!O$4,0)</f>
        <v>#N/A</v>
      </c>
      <c r="P7" s="3" t="e">
        <f>J7*VLOOKUP($B7,排出係数!$A:$H,集計用!P$4,0)</f>
        <v>#N/A</v>
      </c>
      <c r="Q7" s="3" t="e">
        <f>K7*VLOOKUP($B7,排出係数!$A:$H,集計用!Q$4,0)</f>
        <v>#N/A</v>
      </c>
      <c r="R7" s="3" t="e">
        <f t="shared" si="2"/>
        <v>#N/A</v>
      </c>
    </row>
    <row r="8" spans="1:18" x14ac:dyDescent="0.15">
      <c r="A8" s="3" t="str">
        <f t="shared" si="0"/>
        <v>_7月</v>
      </c>
      <c r="B8" s="3" t="str">
        <f t="shared" si="1"/>
        <v/>
      </c>
      <c r="C8" s="3" t="str">
        <f>入力表!A15</f>
        <v/>
      </c>
      <c r="D8" s="3" t="str">
        <f>入力表!B15</f>
        <v/>
      </c>
      <c r="E8" s="3" t="str">
        <f>入力表!C15</f>
        <v>7月</v>
      </c>
      <c r="F8" s="3">
        <f>入力表!D15</f>
        <v>0</v>
      </c>
      <c r="G8" s="3">
        <f>入力表!E15</f>
        <v>0</v>
      </c>
      <c r="H8" s="3">
        <f>入力表!F15</f>
        <v>0</v>
      </c>
      <c r="I8" s="3">
        <f>入力表!G15</f>
        <v>0</v>
      </c>
      <c r="J8" s="3">
        <f>入力表!H15</f>
        <v>0</v>
      </c>
      <c r="K8" s="3">
        <f>入力表!I15</f>
        <v>0</v>
      </c>
      <c r="L8" s="3" t="e">
        <f>F8*VLOOKUP($B8,排出係数!$A:$H,集計用!L$4,0)</f>
        <v>#N/A</v>
      </c>
      <c r="M8" s="3" t="e">
        <f>G8*VLOOKUP($B8,排出係数!$A:$H,集計用!M$4,0)</f>
        <v>#N/A</v>
      </c>
      <c r="N8" s="3" t="e">
        <f>H8*VLOOKUP($B8,排出係数!$A:$H,集計用!N$4,0)</f>
        <v>#N/A</v>
      </c>
      <c r="O8" s="3" t="e">
        <f>I8*VLOOKUP($B8,排出係数!$A:$H,集計用!O$4,0)</f>
        <v>#N/A</v>
      </c>
      <c r="P8" s="3" t="e">
        <f>J8*VLOOKUP($B8,排出係数!$A:$H,集計用!P$4,0)</f>
        <v>#N/A</v>
      </c>
      <c r="Q8" s="3" t="e">
        <f>K8*VLOOKUP($B8,排出係数!$A:$H,集計用!Q$4,0)</f>
        <v>#N/A</v>
      </c>
      <c r="R8" s="3" t="e">
        <f t="shared" si="2"/>
        <v>#N/A</v>
      </c>
    </row>
    <row r="9" spans="1:18" x14ac:dyDescent="0.15">
      <c r="A9" s="3" t="str">
        <f t="shared" si="0"/>
        <v>_8月</v>
      </c>
      <c r="B9" s="3" t="str">
        <f t="shared" si="1"/>
        <v/>
      </c>
      <c r="C9" s="3" t="str">
        <f>入力表!A16</f>
        <v/>
      </c>
      <c r="D9" s="3" t="str">
        <f>入力表!B16</f>
        <v/>
      </c>
      <c r="E9" s="3" t="str">
        <f>入力表!C16</f>
        <v>8月</v>
      </c>
      <c r="F9" s="3">
        <f>入力表!D16</f>
        <v>0</v>
      </c>
      <c r="G9" s="3">
        <f>入力表!E16</f>
        <v>0</v>
      </c>
      <c r="H9" s="3">
        <f>入力表!F16</f>
        <v>0</v>
      </c>
      <c r="I9" s="3">
        <f>入力表!G16</f>
        <v>0</v>
      </c>
      <c r="J9" s="3">
        <f>入力表!H16</f>
        <v>0</v>
      </c>
      <c r="K9" s="3">
        <f>入力表!I16</f>
        <v>0</v>
      </c>
      <c r="L9" s="3" t="e">
        <f>F9*VLOOKUP($B9,排出係数!$A:$H,集計用!L$4,0)</f>
        <v>#N/A</v>
      </c>
      <c r="M9" s="3" t="e">
        <f>G9*VLOOKUP($B9,排出係数!$A:$H,集計用!M$4,0)</f>
        <v>#N/A</v>
      </c>
      <c r="N9" s="3" t="e">
        <f>H9*VLOOKUP($B9,排出係数!$A:$H,集計用!N$4,0)</f>
        <v>#N/A</v>
      </c>
      <c r="O9" s="3" t="e">
        <f>I9*VLOOKUP($B9,排出係数!$A:$H,集計用!O$4,0)</f>
        <v>#N/A</v>
      </c>
      <c r="P9" s="3" t="e">
        <f>J9*VLOOKUP($B9,排出係数!$A:$H,集計用!P$4,0)</f>
        <v>#N/A</v>
      </c>
      <c r="Q9" s="3" t="e">
        <f>K9*VLOOKUP($B9,排出係数!$A:$H,集計用!Q$4,0)</f>
        <v>#N/A</v>
      </c>
      <c r="R9" s="3" t="e">
        <f t="shared" si="2"/>
        <v>#N/A</v>
      </c>
    </row>
    <row r="10" spans="1:18" x14ac:dyDescent="0.15">
      <c r="A10" s="3" t="str">
        <f t="shared" si="0"/>
        <v>_9月</v>
      </c>
      <c r="B10" s="3" t="str">
        <f t="shared" si="1"/>
        <v/>
      </c>
      <c r="C10" s="3" t="str">
        <f>入力表!A17</f>
        <v/>
      </c>
      <c r="D10" s="3" t="str">
        <f>入力表!B17</f>
        <v/>
      </c>
      <c r="E10" s="3" t="str">
        <f>入力表!C17</f>
        <v>9月</v>
      </c>
      <c r="F10" s="3">
        <f>入力表!D17</f>
        <v>0</v>
      </c>
      <c r="G10" s="3">
        <f>入力表!E17</f>
        <v>0</v>
      </c>
      <c r="H10" s="3">
        <f>入力表!F17</f>
        <v>0</v>
      </c>
      <c r="I10" s="3">
        <f>入力表!G17</f>
        <v>0</v>
      </c>
      <c r="J10" s="3">
        <f>入力表!H17</f>
        <v>0</v>
      </c>
      <c r="K10" s="3">
        <f>入力表!I17</f>
        <v>0</v>
      </c>
      <c r="L10" s="3" t="e">
        <f>F10*VLOOKUP($B10,排出係数!$A:$H,集計用!L$4,0)</f>
        <v>#N/A</v>
      </c>
      <c r="M10" s="3" t="e">
        <f>G10*VLOOKUP($B10,排出係数!$A:$H,集計用!M$4,0)</f>
        <v>#N/A</v>
      </c>
      <c r="N10" s="3" t="e">
        <f>H10*VLOOKUP($B10,排出係数!$A:$H,集計用!N$4,0)</f>
        <v>#N/A</v>
      </c>
      <c r="O10" s="3" t="e">
        <f>I10*VLOOKUP($B10,排出係数!$A:$H,集計用!O$4,0)</f>
        <v>#N/A</v>
      </c>
      <c r="P10" s="3" t="e">
        <f>J10*VLOOKUP($B10,排出係数!$A:$H,集計用!P$4,0)</f>
        <v>#N/A</v>
      </c>
      <c r="Q10" s="3" t="e">
        <f>K10*VLOOKUP($B10,排出係数!$A:$H,集計用!Q$4,0)</f>
        <v>#N/A</v>
      </c>
      <c r="R10" s="3" t="e">
        <f t="shared" si="2"/>
        <v>#N/A</v>
      </c>
    </row>
    <row r="11" spans="1:18" x14ac:dyDescent="0.15">
      <c r="A11" s="3" t="str">
        <f t="shared" si="0"/>
        <v>_10月</v>
      </c>
      <c r="B11" s="3" t="str">
        <f t="shared" si="1"/>
        <v/>
      </c>
      <c r="C11" s="3" t="str">
        <f>入力表!A18</f>
        <v/>
      </c>
      <c r="D11" s="3" t="str">
        <f>入力表!B18</f>
        <v/>
      </c>
      <c r="E11" s="3" t="str">
        <f>入力表!C18</f>
        <v>10月</v>
      </c>
      <c r="F11" s="3">
        <f>入力表!D18</f>
        <v>0</v>
      </c>
      <c r="G11" s="3">
        <f>入力表!E18</f>
        <v>0</v>
      </c>
      <c r="H11" s="3">
        <f>入力表!F18</f>
        <v>0</v>
      </c>
      <c r="I11" s="3">
        <f>入力表!G18</f>
        <v>0</v>
      </c>
      <c r="J11" s="3">
        <f>入力表!H18</f>
        <v>0</v>
      </c>
      <c r="K11" s="3">
        <f>入力表!I18</f>
        <v>0</v>
      </c>
      <c r="L11" s="3" t="e">
        <f>F11*VLOOKUP($B11,排出係数!$A:$H,集計用!L$4,0)</f>
        <v>#N/A</v>
      </c>
      <c r="M11" s="3" t="e">
        <f>G11*VLOOKUP($B11,排出係数!$A:$H,集計用!M$4,0)</f>
        <v>#N/A</v>
      </c>
      <c r="N11" s="3" t="e">
        <f>H11*VLOOKUP($B11,排出係数!$A:$H,集計用!N$4,0)</f>
        <v>#N/A</v>
      </c>
      <c r="O11" s="3" t="e">
        <f>I11*VLOOKUP($B11,排出係数!$A:$H,集計用!O$4,0)</f>
        <v>#N/A</v>
      </c>
      <c r="P11" s="3" t="e">
        <f>J11*VLOOKUP($B11,排出係数!$A:$H,集計用!P$4,0)</f>
        <v>#N/A</v>
      </c>
      <c r="Q11" s="3" t="e">
        <f>K11*VLOOKUP($B11,排出係数!$A:$H,集計用!Q$4,0)</f>
        <v>#N/A</v>
      </c>
      <c r="R11" s="3" t="e">
        <f t="shared" si="2"/>
        <v>#N/A</v>
      </c>
    </row>
    <row r="12" spans="1:18" x14ac:dyDescent="0.15">
      <c r="A12" s="3" t="str">
        <f t="shared" si="0"/>
        <v>_11月</v>
      </c>
      <c r="B12" s="3" t="str">
        <f t="shared" si="1"/>
        <v/>
      </c>
      <c r="C12" s="3" t="str">
        <f>入力表!A19</f>
        <v/>
      </c>
      <c r="D12" s="3" t="str">
        <f>入力表!B19</f>
        <v/>
      </c>
      <c r="E12" s="3" t="str">
        <f>入力表!C19</f>
        <v>11月</v>
      </c>
      <c r="F12" s="3">
        <f>入力表!D19</f>
        <v>0</v>
      </c>
      <c r="G12" s="3">
        <f>入力表!E19</f>
        <v>0</v>
      </c>
      <c r="H12" s="3">
        <f>入力表!F19</f>
        <v>0</v>
      </c>
      <c r="I12" s="3">
        <f>入力表!G19</f>
        <v>0</v>
      </c>
      <c r="J12" s="3">
        <f>入力表!H19</f>
        <v>0</v>
      </c>
      <c r="K12" s="3">
        <f>入力表!I19</f>
        <v>0</v>
      </c>
      <c r="L12" s="3" t="e">
        <f>F12*VLOOKUP($B12,排出係数!$A:$H,集計用!L$4,0)</f>
        <v>#N/A</v>
      </c>
      <c r="M12" s="3" t="e">
        <f>G12*VLOOKUP($B12,排出係数!$A:$H,集計用!M$4,0)</f>
        <v>#N/A</v>
      </c>
      <c r="N12" s="3" t="e">
        <f>H12*VLOOKUP($B12,排出係数!$A:$H,集計用!N$4,0)</f>
        <v>#N/A</v>
      </c>
      <c r="O12" s="3" t="e">
        <f>I12*VLOOKUP($B12,排出係数!$A:$H,集計用!O$4,0)</f>
        <v>#N/A</v>
      </c>
      <c r="P12" s="3" t="e">
        <f>J12*VLOOKUP($B12,排出係数!$A:$H,集計用!P$4,0)</f>
        <v>#N/A</v>
      </c>
      <c r="Q12" s="3" t="e">
        <f>K12*VLOOKUP($B12,排出係数!$A:$H,集計用!Q$4,0)</f>
        <v>#N/A</v>
      </c>
      <c r="R12" s="3" t="e">
        <f t="shared" si="2"/>
        <v>#N/A</v>
      </c>
    </row>
    <row r="13" spans="1:18" x14ac:dyDescent="0.15">
      <c r="A13" s="3" t="str">
        <f t="shared" si="0"/>
        <v>_12月</v>
      </c>
      <c r="B13" s="3" t="str">
        <f t="shared" si="1"/>
        <v/>
      </c>
      <c r="C13" s="3" t="str">
        <f>入力表!A20</f>
        <v/>
      </c>
      <c r="D13" s="3" t="str">
        <f>入力表!B20</f>
        <v/>
      </c>
      <c r="E13" s="3" t="str">
        <f>入力表!C20</f>
        <v>12月</v>
      </c>
      <c r="F13" s="3">
        <f>入力表!D20</f>
        <v>0</v>
      </c>
      <c r="G13" s="3">
        <f>入力表!E20</f>
        <v>0</v>
      </c>
      <c r="H13" s="3">
        <f>入力表!F20</f>
        <v>0</v>
      </c>
      <c r="I13" s="3">
        <f>入力表!G20</f>
        <v>0</v>
      </c>
      <c r="J13" s="3">
        <f>入力表!H20</f>
        <v>0</v>
      </c>
      <c r="K13" s="3">
        <f>入力表!I20</f>
        <v>0</v>
      </c>
      <c r="L13" s="3" t="e">
        <f>F13*VLOOKUP($B13,排出係数!$A:$H,集計用!L$4,0)</f>
        <v>#N/A</v>
      </c>
      <c r="M13" s="3" t="e">
        <f>G13*VLOOKUP($B13,排出係数!$A:$H,集計用!M$4,0)</f>
        <v>#N/A</v>
      </c>
      <c r="N13" s="3" t="e">
        <f>H13*VLOOKUP($B13,排出係数!$A:$H,集計用!N$4,0)</f>
        <v>#N/A</v>
      </c>
      <c r="O13" s="3" t="e">
        <f>I13*VLOOKUP($B13,排出係数!$A:$H,集計用!O$4,0)</f>
        <v>#N/A</v>
      </c>
      <c r="P13" s="3" t="e">
        <f>J13*VLOOKUP($B13,排出係数!$A:$H,集計用!P$4,0)</f>
        <v>#N/A</v>
      </c>
      <c r="Q13" s="3" t="e">
        <f>K13*VLOOKUP($B13,排出係数!$A:$H,集計用!Q$4,0)</f>
        <v>#N/A</v>
      </c>
      <c r="R13" s="3" t="e">
        <f t="shared" si="2"/>
        <v>#N/A</v>
      </c>
    </row>
    <row r="14" spans="1:18" x14ac:dyDescent="0.15">
      <c r="A14" s="3" t="e">
        <f t="shared" si="0"/>
        <v>#VALUE!</v>
      </c>
      <c r="B14" s="3" t="e">
        <f t="shared" si="1"/>
        <v>#VALUE!</v>
      </c>
      <c r="C14" s="3" t="str">
        <f>入力表!A21</f>
        <v/>
      </c>
      <c r="D14" s="3" t="str">
        <f>入力表!B21</f>
        <v/>
      </c>
      <c r="E14" s="3" t="str">
        <f>入力表!C21</f>
        <v>1月</v>
      </c>
      <c r="F14" s="3">
        <f>入力表!D21</f>
        <v>0</v>
      </c>
      <c r="G14" s="3">
        <f>入力表!E21</f>
        <v>0</v>
      </c>
      <c r="H14" s="3">
        <f>入力表!F21</f>
        <v>0</v>
      </c>
      <c r="I14" s="3">
        <f>入力表!G21</f>
        <v>0</v>
      </c>
      <c r="J14" s="3">
        <f>入力表!H21</f>
        <v>0</v>
      </c>
      <c r="K14" s="3">
        <f>入力表!I21</f>
        <v>0</v>
      </c>
      <c r="L14" s="3" t="e">
        <f>F14*VLOOKUP($B14,排出係数!$A:$H,集計用!L$4,0)</f>
        <v>#VALUE!</v>
      </c>
      <c r="M14" s="3" t="e">
        <f>G14*VLOOKUP($B14,排出係数!$A:$H,集計用!M$4,0)</f>
        <v>#VALUE!</v>
      </c>
      <c r="N14" s="3" t="e">
        <f>H14*VLOOKUP($B14,排出係数!$A:$H,集計用!N$4,0)</f>
        <v>#VALUE!</v>
      </c>
      <c r="O14" s="3" t="e">
        <f>I14*VLOOKUP($B14,排出係数!$A:$H,集計用!O$4,0)</f>
        <v>#VALUE!</v>
      </c>
      <c r="P14" s="3" t="e">
        <f>J14*VLOOKUP($B14,排出係数!$A:$H,集計用!P$4,0)</f>
        <v>#VALUE!</v>
      </c>
      <c r="Q14" s="3" t="e">
        <f>K14*VLOOKUP($B14,排出係数!$A:$H,集計用!Q$4,0)</f>
        <v>#VALUE!</v>
      </c>
      <c r="R14" s="3" t="e">
        <f t="shared" si="2"/>
        <v>#VALUE!</v>
      </c>
    </row>
    <row r="15" spans="1:18" x14ac:dyDescent="0.15">
      <c r="A15" s="3" t="e">
        <f t="shared" si="0"/>
        <v>#VALUE!</v>
      </c>
      <c r="B15" s="3" t="e">
        <f t="shared" si="1"/>
        <v>#VALUE!</v>
      </c>
      <c r="C15" s="3" t="str">
        <f>入力表!A22</f>
        <v/>
      </c>
      <c r="D15" s="3" t="str">
        <f>入力表!B22</f>
        <v/>
      </c>
      <c r="E15" s="3" t="str">
        <f>入力表!C22</f>
        <v>2月</v>
      </c>
      <c r="F15" s="3">
        <f>入力表!D22</f>
        <v>0</v>
      </c>
      <c r="G15" s="3">
        <f>入力表!E22</f>
        <v>0</v>
      </c>
      <c r="H15" s="3">
        <f>入力表!F22</f>
        <v>0</v>
      </c>
      <c r="I15" s="3">
        <f>入力表!G22</f>
        <v>0</v>
      </c>
      <c r="J15" s="3">
        <f>入力表!H22</f>
        <v>0</v>
      </c>
      <c r="K15" s="3">
        <f>入力表!I22</f>
        <v>0</v>
      </c>
      <c r="L15" s="3" t="e">
        <f>F15*VLOOKUP($B15,排出係数!$A:$H,集計用!L$4,0)</f>
        <v>#VALUE!</v>
      </c>
      <c r="M15" s="3" t="e">
        <f>G15*VLOOKUP($B15,排出係数!$A:$H,集計用!M$4,0)</f>
        <v>#VALUE!</v>
      </c>
      <c r="N15" s="3" t="e">
        <f>H15*VLOOKUP($B15,排出係数!$A:$H,集計用!N$4,0)</f>
        <v>#VALUE!</v>
      </c>
      <c r="O15" s="3" t="e">
        <f>I15*VLOOKUP($B15,排出係数!$A:$H,集計用!O$4,0)</f>
        <v>#VALUE!</v>
      </c>
      <c r="P15" s="3" t="e">
        <f>J15*VLOOKUP($B15,排出係数!$A:$H,集計用!P$4,0)</f>
        <v>#VALUE!</v>
      </c>
      <c r="Q15" s="3" t="e">
        <f>K15*VLOOKUP($B15,排出係数!$A:$H,集計用!Q$4,0)</f>
        <v>#VALUE!</v>
      </c>
      <c r="R15" s="3" t="e">
        <f t="shared" si="2"/>
        <v>#VALUE!</v>
      </c>
    </row>
    <row r="16" spans="1:18" x14ac:dyDescent="0.15">
      <c r="A16" s="3" t="e">
        <f t="shared" si="0"/>
        <v>#VALUE!</v>
      </c>
      <c r="B16" s="3" t="e">
        <f t="shared" si="1"/>
        <v>#VALUE!</v>
      </c>
      <c r="C16" s="3" t="str">
        <f>入力表!A23</f>
        <v/>
      </c>
      <c r="D16" s="3" t="str">
        <f>入力表!B23</f>
        <v/>
      </c>
      <c r="E16" s="3" t="str">
        <f>入力表!C23</f>
        <v>3月</v>
      </c>
      <c r="F16" s="3">
        <f>入力表!D23</f>
        <v>0</v>
      </c>
      <c r="G16" s="3">
        <f>入力表!E23</f>
        <v>0</v>
      </c>
      <c r="H16" s="3">
        <f>入力表!F23</f>
        <v>0</v>
      </c>
      <c r="I16" s="3">
        <f>入力表!G23</f>
        <v>0</v>
      </c>
      <c r="J16" s="3">
        <f>入力表!H23</f>
        <v>0</v>
      </c>
      <c r="K16" s="3">
        <f>入力表!I23</f>
        <v>0</v>
      </c>
      <c r="L16" s="3" t="e">
        <f>F16*VLOOKUP($B16,排出係数!$A:$H,集計用!L$4,0)</f>
        <v>#VALUE!</v>
      </c>
      <c r="M16" s="3" t="e">
        <f>G16*VLOOKUP($B16,排出係数!$A:$H,集計用!M$4,0)</f>
        <v>#VALUE!</v>
      </c>
      <c r="N16" s="3" t="e">
        <f>H16*VLOOKUP($B16,排出係数!$A:$H,集計用!N$4,0)</f>
        <v>#VALUE!</v>
      </c>
      <c r="O16" s="3" t="e">
        <f>I16*VLOOKUP($B16,排出係数!$A:$H,集計用!O$4,0)</f>
        <v>#VALUE!</v>
      </c>
      <c r="P16" s="3" t="e">
        <f>J16*VLOOKUP($B16,排出係数!$A:$H,集計用!P$4,0)</f>
        <v>#VALUE!</v>
      </c>
      <c r="Q16" s="3" t="e">
        <f>K16*VLOOKUP($B16,排出係数!$A:$H,集計用!Q$4,0)</f>
        <v>#VALUE!</v>
      </c>
      <c r="R16" s="3" t="e">
        <f t="shared" si="2"/>
        <v>#VALUE!</v>
      </c>
    </row>
    <row r="17" spans="1:18" x14ac:dyDescent="0.15">
      <c r="A17" s="3" t="str">
        <f t="shared" si="0"/>
        <v>_4月</v>
      </c>
      <c r="B17" s="3" t="str">
        <f t="shared" si="1"/>
        <v/>
      </c>
      <c r="C17" s="3" t="str">
        <f>入力表!A24</f>
        <v/>
      </c>
      <c r="D17" s="3" t="str">
        <f>入力表!B24</f>
        <v/>
      </c>
      <c r="E17" s="3" t="str">
        <f>入力表!C24</f>
        <v>4月</v>
      </c>
      <c r="F17" s="3">
        <f>入力表!D24</f>
        <v>0</v>
      </c>
      <c r="G17" s="3">
        <f>入力表!E24</f>
        <v>0</v>
      </c>
      <c r="H17" s="3">
        <f>入力表!F24</f>
        <v>0</v>
      </c>
      <c r="I17" s="3">
        <f>入力表!G24</f>
        <v>0</v>
      </c>
      <c r="J17" s="3">
        <f>入力表!H24</f>
        <v>0</v>
      </c>
      <c r="K17" s="3">
        <f>入力表!I24</f>
        <v>0</v>
      </c>
      <c r="L17" s="3" t="e">
        <f>F17*VLOOKUP($B17,排出係数!$A:$H,集計用!L$4,0)</f>
        <v>#N/A</v>
      </c>
      <c r="M17" s="3" t="e">
        <f>G17*VLOOKUP($B17,排出係数!$A:$H,集計用!M$4,0)</f>
        <v>#N/A</v>
      </c>
      <c r="N17" s="3" t="e">
        <f>H17*VLOOKUP($B17,排出係数!$A:$H,集計用!N$4,0)</f>
        <v>#N/A</v>
      </c>
      <c r="O17" s="3" t="e">
        <f>I17*VLOOKUP($B17,排出係数!$A:$H,集計用!O$4,0)</f>
        <v>#N/A</v>
      </c>
      <c r="P17" s="3" t="e">
        <f>J17*VLOOKUP($B17,排出係数!$A:$H,集計用!P$4,0)</f>
        <v>#N/A</v>
      </c>
      <c r="Q17" s="3" t="e">
        <f>K17*VLOOKUP($B17,排出係数!$A:$H,集計用!Q$4,0)</f>
        <v>#N/A</v>
      </c>
      <c r="R17" s="3" t="e">
        <f t="shared" si="2"/>
        <v>#N/A</v>
      </c>
    </row>
    <row r="18" spans="1:18" x14ac:dyDescent="0.15">
      <c r="A18" s="3" t="str">
        <f t="shared" si="0"/>
        <v>_5月</v>
      </c>
      <c r="B18" s="3" t="str">
        <f t="shared" si="1"/>
        <v/>
      </c>
      <c r="C18" s="3" t="str">
        <f>入力表!A25</f>
        <v/>
      </c>
      <c r="D18" s="3" t="str">
        <f>入力表!B25</f>
        <v/>
      </c>
      <c r="E18" s="3" t="str">
        <f>入力表!C25</f>
        <v>5月</v>
      </c>
      <c r="F18" s="3">
        <f>入力表!D25</f>
        <v>0</v>
      </c>
      <c r="G18" s="3">
        <f>入力表!E25</f>
        <v>0</v>
      </c>
      <c r="H18" s="3">
        <f>入力表!F25</f>
        <v>0</v>
      </c>
      <c r="I18" s="3">
        <f>入力表!G25</f>
        <v>0</v>
      </c>
      <c r="J18" s="3">
        <f>入力表!H25</f>
        <v>0</v>
      </c>
      <c r="K18" s="3">
        <f>入力表!I25</f>
        <v>0</v>
      </c>
      <c r="L18" s="3" t="e">
        <f>F18*VLOOKUP($B18,排出係数!$A:$H,集計用!L$4,0)</f>
        <v>#N/A</v>
      </c>
      <c r="M18" s="3" t="e">
        <f>G18*VLOOKUP($B18,排出係数!$A:$H,集計用!M$4,0)</f>
        <v>#N/A</v>
      </c>
      <c r="N18" s="3" t="e">
        <f>H18*VLOOKUP($B18,排出係数!$A:$H,集計用!N$4,0)</f>
        <v>#N/A</v>
      </c>
      <c r="O18" s="3" t="e">
        <f>I18*VLOOKUP($B18,排出係数!$A:$H,集計用!O$4,0)</f>
        <v>#N/A</v>
      </c>
      <c r="P18" s="3" t="e">
        <f>J18*VLOOKUP($B18,排出係数!$A:$H,集計用!P$4,0)</f>
        <v>#N/A</v>
      </c>
      <c r="Q18" s="3" t="e">
        <f>K18*VLOOKUP($B18,排出係数!$A:$H,集計用!Q$4,0)</f>
        <v>#N/A</v>
      </c>
      <c r="R18" s="3" t="e">
        <f t="shared" si="2"/>
        <v>#N/A</v>
      </c>
    </row>
    <row r="19" spans="1:18" x14ac:dyDescent="0.15">
      <c r="A19" s="3" t="str">
        <f t="shared" si="0"/>
        <v>_6月</v>
      </c>
      <c r="B19" s="3" t="str">
        <f t="shared" si="1"/>
        <v/>
      </c>
      <c r="C19" s="3" t="str">
        <f>入力表!A26</f>
        <v/>
      </c>
      <c r="D19" s="3" t="str">
        <f>入力表!B26</f>
        <v/>
      </c>
      <c r="E19" s="3" t="str">
        <f>入力表!C26</f>
        <v>6月</v>
      </c>
      <c r="F19" s="3">
        <f>入力表!D26</f>
        <v>0</v>
      </c>
      <c r="G19" s="3">
        <f>入力表!E26</f>
        <v>0</v>
      </c>
      <c r="H19" s="3">
        <f>入力表!F26</f>
        <v>0</v>
      </c>
      <c r="I19" s="3">
        <f>入力表!G26</f>
        <v>0</v>
      </c>
      <c r="J19" s="3">
        <f>入力表!H26</f>
        <v>0</v>
      </c>
      <c r="K19" s="3">
        <f>入力表!I26</f>
        <v>0</v>
      </c>
      <c r="L19" s="3" t="e">
        <f>F19*VLOOKUP($B19,排出係数!$A:$H,集計用!L$4,0)</f>
        <v>#N/A</v>
      </c>
      <c r="M19" s="3" t="e">
        <f>G19*VLOOKUP($B19,排出係数!$A:$H,集計用!M$4,0)</f>
        <v>#N/A</v>
      </c>
      <c r="N19" s="3" t="e">
        <f>H19*VLOOKUP($B19,排出係数!$A:$H,集計用!N$4,0)</f>
        <v>#N/A</v>
      </c>
      <c r="O19" s="3" t="e">
        <f>I19*VLOOKUP($B19,排出係数!$A:$H,集計用!O$4,0)</f>
        <v>#N/A</v>
      </c>
      <c r="P19" s="3" t="e">
        <f>J19*VLOOKUP($B19,排出係数!$A:$H,集計用!P$4,0)</f>
        <v>#N/A</v>
      </c>
      <c r="Q19" s="3" t="e">
        <f>K19*VLOOKUP($B19,排出係数!$A:$H,集計用!Q$4,0)</f>
        <v>#N/A</v>
      </c>
      <c r="R19" s="3" t="e">
        <f t="shared" si="2"/>
        <v>#N/A</v>
      </c>
    </row>
    <row r="20" spans="1:18" x14ac:dyDescent="0.15">
      <c r="A20" s="3" t="str">
        <f t="shared" si="0"/>
        <v>_7月</v>
      </c>
      <c r="B20" s="3" t="str">
        <f t="shared" si="1"/>
        <v/>
      </c>
      <c r="C20" s="3" t="str">
        <f>入力表!A27</f>
        <v/>
      </c>
      <c r="D20" s="3" t="str">
        <f>入力表!B27</f>
        <v/>
      </c>
      <c r="E20" s="3" t="str">
        <f>入力表!C27</f>
        <v>7月</v>
      </c>
      <c r="F20" s="3">
        <f>入力表!D27</f>
        <v>0</v>
      </c>
      <c r="G20" s="3">
        <f>入力表!E27</f>
        <v>0</v>
      </c>
      <c r="H20" s="3">
        <f>入力表!F27</f>
        <v>0</v>
      </c>
      <c r="I20" s="3">
        <f>入力表!G27</f>
        <v>0</v>
      </c>
      <c r="J20" s="3">
        <f>入力表!H27</f>
        <v>0</v>
      </c>
      <c r="K20" s="3">
        <f>入力表!I27</f>
        <v>0</v>
      </c>
      <c r="L20" s="3" t="e">
        <f>F20*VLOOKUP($B20,排出係数!$A:$H,集計用!L$4,0)</f>
        <v>#N/A</v>
      </c>
      <c r="M20" s="3" t="e">
        <f>G20*VLOOKUP($B20,排出係数!$A:$H,集計用!M$4,0)</f>
        <v>#N/A</v>
      </c>
      <c r="N20" s="3" t="e">
        <f>H20*VLOOKUP($B20,排出係数!$A:$H,集計用!N$4,0)</f>
        <v>#N/A</v>
      </c>
      <c r="O20" s="3" t="e">
        <f>I20*VLOOKUP($B20,排出係数!$A:$H,集計用!O$4,0)</f>
        <v>#N/A</v>
      </c>
      <c r="P20" s="3" t="e">
        <f>J20*VLOOKUP($B20,排出係数!$A:$H,集計用!P$4,0)</f>
        <v>#N/A</v>
      </c>
      <c r="Q20" s="3" t="e">
        <f>K20*VLOOKUP($B20,排出係数!$A:$H,集計用!Q$4,0)</f>
        <v>#N/A</v>
      </c>
      <c r="R20" s="3" t="e">
        <f t="shared" si="2"/>
        <v>#N/A</v>
      </c>
    </row>
    <row r="21" spans="1:18" x14ac:dyDescent="0.15">
      <c r="A21" s="3" t="str">
        <f t="shared" si="0"/>
        <v>_8月</v>
      </c>
      <c r="B21" s="3" t="str">
        <f t="shared" si="1"/>
        <v/>
      </c>
      <c r="C21" s="3" t="str">
        <f>入力表!A28</f>
        <v/>
      </c>
      <c r="D21" s="3" t="str">
        <f>入力表!B28</f>
        <v/>
      </c>
      <c r="E21" s="3" t="str">
        <f>入力表!C28</f>
        <v>8月</v>
      </c>
      <c r="F21" s="3">
        <f>入力表!D28</f>
        <v>0</v>
      </c>
      <c r="G21" s="3">
        <f>入力表!E28</f>
        <v>0</v>
      </c>
      <c r="H21" s="3">
        <f>入力表!F28</f>
        <v>0</v>
      </c>
      <c r="I21" s="3">
        <f>入力表!G28</f>
        <v>0</v>
      </c>
      <c r="J21" s="3">
        <f>入力表!H28</f>
        <v>0</v>
      </c>
      <c r="K21" s="3">
        <f>入力表!I28</f>
        <v>0</v>
      </c>
      <c r="L21" s="3" t="e">
        <f>F21*VLOOKUP($B21,排出係数!$A:$H,集計用!L$4,0)</f>
        <v>#N/A</v>
      </c>
      <c r="M21" s="3" t="e">
        <f>G21*VLOOKUP($B21,排出係数!$A:$H,集計用!M$4,0)</f>
        <v>#N/A</v>
      </c>
      <c r="N21" s="3" t="e">
        <f>H21*VLOOKUP($B21,排出係数!$A:$H,集計用!N$4,0)</f>
        <v>#N/A</v>
      </c>
      <c r="O21" s="3" t="e">
        <f>I21*VLOOKUP($B21,排出係数!$A:$H,集計用!O$4,0)</f>
        <v>#N/A</v>
      </c>
      <c r="P21" s="3" t="e">
        <f>J21*VLOOKUP($B21,排出係数!$A:$H,集計用!P$4,0)</f>
        <v>#N/A</v>
      </c>
      <c r="Q21" s="3" t="e">
        <f>K21*VLOOKUP($B21,排出係数!$A:$H,集計用!Q$4,0)</f>
        <v>#N/A</v>
      </c>
      <c r="R21" s="3" t="e">
        <f t="shared" si="2"/>
        <v>#N/A</v>
      </c>
    </row>
    <row r="22" spans="1:18" x14ac:dyDescent="0.15">
      <c r="A22" s="3" t="str">
        <f t="shared" si="0"/>
        <v>_9月</v>
      </c>
      <c r="B22" s="3" t="str">
        <f t="shared" si="1"/>
        <v/>
      </c>
      <c r="C22" s="3" t="str">
        <f>入力表!A29</f>
        <v/>
      </c>
      <c r="D22" s="3" t="str">
        <f>入力表!B29</f>
        <v/>
      </c>
      <c r="E22" s="3" t="str">
        <f>入力表!C29</f>
        <v>9月</v>
      </c>
      <c r="F22" s="3">
        <f>入力表!D29</f>
        <v>0</v>
      </c>
      <c r="G22" s="3">
        <f>入力表!E29</f>
        <v>0</v>
      </c>
      <c r="H22" s="3">
        <f>入力表!F29</f>
        <v>0</v>
      </c>
      <c r="I22" s="3">
        <f>入力表!G29</f>
        <v>0</v>
      </c>
      <c r="J22" s="3">
        <f>入力表!H29</f>
        <v>0</v>
      </c>
      <c r="K22" s="3">
        <f>入力表!I29</f>
        <v>0</v>
      </c>
      <c r="L22" s="3" t="e">
        <f>F22*VLOOKUP($B22,排出係数!$A:$H,集計用!L$4,0)</f>
        <v>#N/A</v>
      </c>
      <c r="M22" s="3" t="e">
        <f>G22*VLOOKUP($B22,排出係数!$A:$H,集計用!M$4,0)</f>
        <v>#N/A</v>
      </c>
      <c r="N22" s="3" t="e">
        <f>H22*VLOOKUP($B22,排出係数!$A:$H,集計用!N$4,0)</f>
        <v>#N/A</v>
      </c>
      <c r="O22" s="3" t="e">
        <f>I22*VLOOKUP($B22,排出係数!$A:$H,集計用!O$4,0)</f>
        <v>#N/A</v>
      </c>
      <c r="P22" s="3" t="e">
        <f>J22*VLOOKUP($B22,排出係数!$A:$H,集計用!P$4,0)</f>
        <v>#N/A</v>
      </c>
      <c r="Q22" s="3" t="e">
        <f>K22*VLOOKUP($B22,排出係数!$A:$H,集計用!Q$4,0)</f>
        <v>#N/A</v>
      </c>
      <c r="R22" s="3" t="e">
        <f t="shared" si="2"/>
        <v>#N/A</v>
      </c>
    </row>
    <row r="23" spans="1:18" x14ac:dyDescent="0.15">
      <c r="A23" s="3" t="str">
        <f t="shared" si="0"/>
        <v>_10月</v>
      </c>
      <c r="B23" s="3" t="str">
        <f t="shared" si="1"/>
        <v/>
      </c>
      <c r="C23" s="3" t="str">
        <f>入力表!A30</f>
        <v/>
      </c>
      <c r="D23" s="3" t="str">
        <f>入力表!B30</f>
        <v/>
      </c>
      <c r="E23" s="3" t="str">
        <f>入力表!C30</f>
        <v>10月</v>
      </c>
      <c r="F23" s="3">
        <f>入力表!D30</f>
        <v>0</v>
      </c>
      <c r="G23" s="3">
        <f>入力表!E30</f>
        <v>0</v>
      </c>
      <c r="H23" s="3">
        <f>入力表!F30</f>
        <v>0</v>
      </c>
      <c r="I23" s="3">
        <f>入力表!G30</f>
        <v>0</v>
      </c>
      <c r="J23" s="3">
        <f>入力表!H30</f>
        <v>0</v>
      </c>
      <c r="K23" s="3">
        <f>入力表!I30</f>
        <v>0</v>
      </c>
      <c r="L23" s="3" t="e">
        <f>F23*VLOOKUP($B23,排出係数!$A:$H,集計用!L$4,0)</f>
        <v>#N/A</v>
      </c>
      <c r="M23" s="3" t="e">
        <f>G23*VLOOKUP($B23,排出係数!$A:$H,集計用!M$4,0)</f>
        <v>#N/A</v>
      </c>
      <c r="N23" s="3" t="e">
        <f>H23*VLOOKUP($B23,排出係数!$A:$H,集計用!N$4,0)</f>
        <v>#N/A</v>
      </c>
      <c r="O23" s="3" t="e">
        <f>I23*VLOOKUP($B23,排出係数!$A:$H,集計用!O$4,0)</f>
        <v>#N/A</v>
      </c>
      <c r="P23" s="3" t="e">
        <f>J23*VLOOKUP($B23,排出係数!$A:$H,集計用!P$4,0)</f>
        <v>#N/A</v>
      </c>
      <c r="Q23" s="3" t="e">
        <f>K23*VLOOKUP($B23,排出係数!$A:$H,集計用!Q$4,0)</f>
        <v>#N/A</v>
      </c>
      <c r="R23" s="3" t="e">
        <f t="shared" si="2"/>
        <v>#N/A</v>
      </c>
    </row>
    <row r="24" spans="1:18" x14ac:dyDescent="0.15">
      <c r="A24" s="3" t="str">
        <f t="shared" si="0"/>
        <v>_11月</v>
      </c>
      <c r="B24" s="3" t="str">
        <f t="shared" si="1"/>
        <v/>
      </c>
      <c r="C24" s="3" t="str">
        <f>入力表!A31</f>
        <v/>
      </c>
      <c r="D24" s="3" t="str">
        <f>入力表!B31</f>
        <v/>
      </c>
      <c r="E24" s="3" t="str">
        <f>入力表!C31</f>
        <v>11月</v>
      </c>
      <c r="F24" s="3">
        <f>入力表!D31</f>
        <v>0</v>
      </c>
      <c r="G24" s="3">
        <f>入力表!E31</f>
        <v>0</v>
      </c>
      <c r="H24" s="3">
        <f>入力表!F31</f>
        <v>0</v>
      </c>
      <c r="I24" s="3">
        <f>入力表!G31</f>
        <v>0</v>
      </c>
      <c r="J24" s="3">
        <f>入力表!H31</f>
        <v>0</v>
      </c>
      <c r="K24" s="3">
        <f>入力表!I31</f>
        <v>0</v>
      </c>
      <c r="L24" s="3" t="e">
        <f>F24*VLOOKUP($B24,排出係数!$A:$H,集計用!L$4,0)</f>
        <v>#N/A</v>
      </c>
      <c r="M24" s="3" t="e">
        <f>G24*VLOOKUP($B24,排出係数!$A:$H,集計用!M$4,0)</f>
        <v>#N/A</v>
      </c>
      <c r="N24" s="3" t="e">
        <f>H24*VLOOKUP($B24,排出係数!$A:$H,集計用!N$4,0)</f>
        <v>#N/A</v>
      </c>
      <c r="O24" s="3" t="e">
        <f>I24*VLOOKUP($B24,排出係数!$A:$H,集計用!O$4,0)</f>
        <v>#N/A</v>
      </c>
      <c r="P24" s="3" t="e">
        <f>J24*VLOOKUP($B24,排出係数!$A:$H,集計用!P$4,0)</f>
        <v>#N/A</v>
      </c>
      <c r="Q24" s="3" t="e">
        <f>K24*VLOOKUP($B24,排出係数!$A:$H,集計用!Q$4,0)</f>
        <v>#N/A</v>
      </c>
      <c r="R24" s="3" t="e">
        <f t="shared" si="2"/>
        <v>#N/A</v>
      </c>
    </row>
    <row r="25" spans="1:18" x14ac:dyDescent="0.15">
      <c r="A25" s="3" t="str">
        <f t="shared" si="0"/>
        <v>_12月</v>
      </c>
      <c r="B25" s="3" t="str">
        <f t="shared" si="1"/>
        <v/>
      </c>
      <c r="C25" s="3" t="str">
        <f>入力表!A32</f>
        <v/>
      </c>
      <c r="D25" s="3" t="str">
        <f>入力表!B32</f>
        <v/>
      </c>
      <c r="E25" s="3" t="str">
        <f>入力表!C32</f>
        <v>12月</v>
      </c>
      <c r="F25" s="3">
        <f>入力表!D32</f>
        <v>0</v>
      </c>
      <c r="G25" s="3">
        <f>入力表!E32</f>
        <v>0</v>
      </c>
      <c r="H25" s="3">
        <f>入力表!F32</f>
        <v>0</v>
      </c>
      <c r="I25" s="3">
        <f>入力表!G32</f>
        <v>0</v>
      </c>
      <c r="J25" s="3">
        <f>入力表!H32</f>
        <v>0</v>
      </c>
      <c r="K25" s="3">
        <f>入力表!I32</f>
        <v>0</v>
      </c>
      <c r="L25" s="3" t="e">
        <f>F25*VLOOKUP($B25,排出係数!$A:$H,集計用!L$4,0)</f>
        <v>#N/A</v>
      </c>
      <c r="M25" s="3" t="e">
        <f>G25*VLOOKUP($B25,排出係数!$A:$H,集計用!M$4,0)</f>
        <v>#N/A</v>
      </c>
      <c r="N25" s="3" t="e">
        <f>H25*VLOOKUP($B25,排出係数!$A:$H,集計用!N$4,0)</f>
        <v>#N/A</v>
      </c>
      <c r="O25" s="3" t="e">
        <f>I25*VLOOKUP($B25,排出係数!$A:$H,集計用!O$4,0)</f>
        <v>#N/A</v>
      </c>
      <c r="P25" s="3" t="e">
        <f>J25*VLOOKUP($B25,排出係数!$A:$H,集計用!P$4,0)</f>
        <v>#N/A</v>
      </c>
      <c r="Q25" s="3" t="e">
        <f>K25*VLOOKUP($B25,排出係数!$A:$H,集計用!Q$4,0)</f>
        <v>#N/A</v>
      </c>
      <c r="R25" s="3" t="e">
        <f t="shared" si="2"/>
        <v>#N/A</v>
      </c>
    </row>
    <row r="26" spans="1:18" x14ac:dyDescent="0.15">
      <c r="A26" s="3" t="e">
        <f t="shared" si="0"/>
        <v>#VALUE!</v>
      </c>
      <c r="B26" s="3" t="e">
        <f t="shared" si="1"/>
        <v>#VALUE!</v>
      </c>
      <c r="C26" s="3" t="str">
        <f>入力表!A33</f>
        <v/>
      </c>
      <c r="D26" s="3" t="str">
        <f>入力表!B33</f>
        <v/>
      </c>
      <c r="E26" s="3" t="str">
        <f>入力表!C33</f>
        <v>1月</v>
      </c>
      <c r="F26" s="3">
        <f>入力表!D33</f>
        <v>0</v>
      </c>
      <c r="G26" s="3">
        <f>入力表!E33</f>
        <v>0</v>
      </c>
      <c r="H26" s="3">
        <f>入力表!F33</f>
        <v>0</v>
      </c>
      <c r="I26" s="3">
        <f>入力表!G33</f>
        <v>0</v>
      </c>
      <c r="J26" s="3">
        <f>入力表!H33</f>
        <v>0</v>
      </c>
      <c r="K26" s="3">
        <f>入力表!I33</f>
        <v>0</v>
      </c>
      <c r="L26" s="3" t="e">
        <f>F26*VLOOKUP($B26,排出係数!$A:$H,集計用!L$4,0)</f>
        <v>#VALUE!</v>
      </c>
      <c r="M26" s="3" t="e">
        <f>G26*VLOOKUP($B26,排出係数!$A:$H,集計用!M$4,0)</f>
        <v>#VALUE!</v>
      </c>
      <c r="N26" s="3" t="e">
        <f>H26*VLOOKUP($B26,排出係数!$A:$H,集計用!N$4,0)</f>
        <v>#VALUE!</v>
      </c>
      <c r="O26" s="3" t="e">
        <f>I26*VLOOKUP($B26,排出係数!$A:$H,集計用!O$4,0)</f>
        <v>#VALUE!</v>
      </c>
      <c r="P26" s="3" t="e">
        <f>J26*VLOOKUP($B26,排出係数!$A:$H,集計用!P$4,0)</f>
        <v>#VALUE!</v>
      </c>
      <c r="Q26" s="3" t="e">
        <f>K26*VLOOKUP($B26,排出係数!$A:$H,集計用!Q$4,0)</f>
        <v>#VALUE!</v>
      </c>
      <c r="R26" s="3" t="e">
        <f t="shared" si="2"/>
        <v>#VALUE!</v>
      </c>
    </row>
    <row r="27" spans="1:18" x14ac:dyDescent="0.15">
      <c r="A27" s="3" t="e">
        <f t="shared" si="0"/>
        <v>#VALUE!</v>
      </c>
      <c r="B27" s="3" t="e">
        <f t="shared" si="1"/>
        <v>#VALUE!</v>
      </c>
      <c r="C27" s="3" t="str">
        <f>入力表!A34</f>
        <v/>
      </c>
      <c r="D27" s="3" t="str">
        <f>入力表!B34</f>
        <v/>
      </c>
      <c r="E27" s="3" t="str">
        <f>入力表!C34</f>
        <v>2月</v>
      </c>
      <c r="F27" s="3">
        <f>入力表!D34</f>
        <v>0</v>
      </c>
      <c r="G27" s="3">
        <f>入力表!E34</f>
        <v>0</v>
      </c>
      <c r="H27" s="3">
        <f>入力表!F34</f>
        <v>0</v>
      </c>
      <c r="I27" s="3">
        <f>入力表!G34</f>
        <v>0</v>
      </c>
      <c r="J27" s="3">
        <f>入力表!H34</f>
        <v>0</v>
      </c>
      <c r="K27" s="3">
        <f>入力表!I34</f>
        <v>0</v>
      </c>
      <c r="L27" s="3" t="e">
        <f>F27*VLOOKUP($B27,排出係数!$A:$H,集計用!L$4,0)</f>
        <v>#VALUE!</v>
      </c>
      <c r="M27" s="3" t="e">
        <f>G27*VLOOKUP($B27,排出係数!$A:$H,集計用!M$4,0)</f>
        <v>#VALUE!</v>
      </c>
      <c r="N27" s="3" t="e">
        <f>H27*VLOOKUP($B27,排出係数!$A:$H,集計用!N$4,0)</f>
        <v>#VALUE!</v>
      </c>
      <c r="O27" s="3" t="e">
        <f>I27*VLOOKUP($B27,排出係数!$A:$H,集計用!O$4,0)</f>
        <v>#VALUE!</v>
      </c>
      <c r="P27" s="3" t="e">
        <f>J27*VLOOKUP($B27,排出係数!$A:$H,集計用!P$4,0)</f>
        <v>#VALUE!</v>
      </c>
      <c r="Q27" s="3" t="e">
        <f>K27*VLOOKUP($B27,排出係数!$A:$H,集計用!Q$4,0)</f>
        <v>#VALUE!</v>
      </c>
      <c r="R27" s="3" t="e">
        <f t="shared" si="2"/>
        <v>#VALUE!</v>
      </c>
    </row>
    <row r="28" spans="1:18" x14ac:dyDescent="0.15">
      <c r="A28" s="3" t="e">
        <f t="shared" si="0"/>
        <v>#VALUE!</v>
      </c>
      <c r="B28" s="3" t="e">
        <f t="shared" si="1"/>
        <v>#VALUE!</v>
      </c>
      <c r="C28" s="3" t="str">
        <f>入力表!A35</f>
        <v/>
      </c>
      <c r="D28" s="3" t="str">
        <f>入力表!B35</f>
        <v/>
      </c>
      <c r="E28" s="3" t="str">
        <f>入力表!C35</f>
        <v>3月</v>
      </c>
      <c r="F28" s="3">
        <f>入力表!D35</f>
        <v>0</v>
      </c>
      <c r="G28" s="3">
        <f>入力表!E35</f>
        <v>0</v>
      </c>
      <c r="H28" s="3">
        <f>入力表!F35</f>
        <v>0</v>
      </c>
      <c r="I28" s="3">
        <f>入力表!G35</f>
        <v>0</v>
      </c>
      <c r="J28" s="3">
        <f>入力表!H35</f>
        <v>0</v>
      </c>
      <c r="K28" s="3">
        <f>入力表!I35</f>
        <v>0</v>
      </c>
      <c r="L28" s="3" t="e">
        <f>F28*VLOOKUP($B28,排出係数!$A:$H,集計用!L$4,0)</f>
        <v>#VALUE!</v>
      </c>
      <c r="M28" s="3" t="e">
        <f>G28*VLOOKUP($B28,排出係数!$A:$H,集計用!M$4,0)</f>
        <v>#VALUE!</v>
      </c>
      <c r="N28" s="3" t="e">
        <f>H28*VLOOKUP($B28,排出係数!$A:$H,集計用!N$4,0)</f>
        <v>#VALUE!</v>
      </c>
      <c r="O28" s="3" t="e">
        <f>I28*VLOOKUP($B28,排出係数!$A:$H,集計用!O$4,0)</f>
        <v>#VALUE!</v>
      </c>
      <c r="P28" s="3" t="e">
        <f>J28*VLOOKUP($B28,排出係数!$A:$H,集計用!P$4,0)</f>
        <v>#VALUE!</v>
      </c>
      <c r="Q28" s="3" t="e">
        <f>K28*VLOOKUP($B28,排出係数!$A:$H,集計用!Q$4,0)</f>
        <v>#VALUE!</v>
      </c>
      <c r="R28" s="3" t="e">
        <f t="shared" si="2"/>
        <v>#VALUE!</v>
      </c>
    </row>
    <row r="29" spans="1:18" x14ac:dyDescent="0.15">
      <c r="A29" s="3" t="str">
        <f t="shared" si="0"/>
        <v>_4月</v>
      </c>
      <c r="B29" s="3" t="str">
        <f t="shared" si="1"/>
        <v/>
      </c>
      <c r="C29" s="3" t="str">
        <f>入力表!A36</f>
        <v/>
      </c>
      <c r="D29" s="3" t="str">
        <f>入力表!B36</f>
        <v/>
      </c>
      <c r="E29" s="3" t="str">
        <f>入力表!C36</f>
        <v>4月</v>
      </c>
      <c r="F29" s="3">
        <f>入力表!D36</f>
        <v>0</v>
      </c>
      <c r="G29" s="3">
        <f>入力表!E36</f>
        <v>0</v>
      </c>
      <c r="H29" s="3">
        <f>入力表!F36</f>
        <v>0</v>
      </c>
      <c r="I29" s="3">
        <f>入力表!G36</f>
        <v>0</v>
      </c>
      <c r="J29" s="3">
        <f>入力表!H36</f>
        <v>0</v>
      </c>
      <c r="K29" s="3">
        <f>入力表!I36</f>
        <v>0</v>
      </c>
      <c r="L29" s="3" t="e">
        <f>F29*VLOOKUP($B29,排出係数!$A:$H,集計用!L$4,0)</f>
        <v>#N/A</v>
      </c>
      <c r="M29" s="3" t="e">
        <f>G29*VLOOKUP($B29,排出係数!$A:$H,集計用!M$4,0)</f>
        <v>#N/A</v>
      </c>
      <c r="N29" s="3" t="e">
        <f>H29*VLOOKUP($B29,排出係数!$A:$H,集計用!N$4,0)</f>
        <v>#N/A</v>
      </c>
      <c r="O29" s="3" t="e">
        <f>I29*VLOOKUP($B29,排出係数!$A:$H,集計用!O$4,0)</f>
        <v>#N/A</v>
      </c>
      <c r="P29" s="3" t="e">
        <f>J29*VLOOKUP($B29,排出係数!$A:$H,集計用!P$4,0)</f>
        <v>#N/A</v>
      </c>
      <c r="Q29" s="3" t="e">
        <f>K29*VLOOKUP($B29,排出係数!$A:$H,集計用!Q$4,0)</f>
        <v>#N/A</v>
      </c>
      <c r="R29" s="3" t="e">
        <f t="shared" si="2"/>
        <v>#N/A</v>
      </c>
    </row>
    <row r="30" spans="1:18" x14ac:dyDescent="0.15">
      <c r="A30" s="3" t="str">
        <f t="shared" si="0"/>
        <v>_5月</v>
      </c>
      <c r="B30" s="3" t="str">
        <f t="shared" si="1"/>
        <v/>
      </c>
      <c r="C30" s="3" t="str">
        <f>入力表!A37</f>
        <v/>
      </c>
      <c r="D30" s="3" t="str">
        <f>入力表!B37</f>
        <v/>
      </c>
      <c r="E30" s="3" t="str">
        <f>入力表!C37</f>
        <v>5月</v>
      </c>
      <c r="F30" s="3">
        <f>入力表!D37</f>
        <v>0</v>
      </c>
      <c r="G30" s="3">
        <f>入力表!E37</f>
        <v>0</v>
      </c>
      <c r="H30" s="3">
        <f>入力表!F37</f>
        <v>0</v>
      </c>
      <c r="I30" s="3">
        <f>入力表!G37</f>
        <v>0</v>
      </c>
      <c r="J30" s="3">
        <f>入力表!H37</f>
        <v>0</v>
      </c>
      <c r="K30" s="3">
        <f>入力表!I37</f>
        <v>0</v>
      </c>
      <c r="L30" s="3" t="e">
        <f>F30*VLOOKUP($B30,排出係数!$A:$H,集計用!L$4,0)</f>
        <v>#N/A</v>
      </c>
      <c r="M30" s="3" t="e">
        <f>G30*VLOOKUP($B30,排出係数!$A:$H,集計用!M$4,0)</f>
        <v>#N/A</v>
      </c>
      <c r="N30" s="3" t="e">
        <f>H30*VLOOKUP($B30,排出係数!$A:$H,集計用!N$4,0)</f>
        <v>#N/A</v>
      </c>
      <c r="O30" s="3" t="e">
        <f>I30*VLOOKUP($B30,排出係数!$A:$H,集計用!O$4,0)</f>
        <v>#N/A</v>
      </c>
      <c r="P30" s="3" t="e">
        <f>J30*VLOOKUP($B30,排出係数!$A:$H,集計用!P$4,0)</f>
        <v>#N/A</v>
      </c>
      <c r="Q30" s="3" t="e">
        <f>K30*VLOOKUP($B30,排出係数!$A:$H,集計用!Q$4,0)</f>
        <v>#N/A</v>
      </c>
      <c r="R30" s="3" t="e">
        <f t="shared" si="2"/>
        <v>#N/A</v>
      </c>
    </row>
    <row r="31" spans="1:18" x14ac:dyDescent="0.15">
      <c r="A31" s="3" t="str">
        <f t="shared" si="0"/>
        <v>_6月</v>
      </c>
      <c r="B31" s="3" t="str">
        <f t="shared" si="1"/>
        <v/>
      </c>
      <c r="C31" s="3" t="str">
        <f>入力表!A38</f>
        <v/>
      </c>
      <c r="D31" s="3" t="str">
        <f>入力表!B38</f>
        <v/>
      </c>
      <c r="E31" s="3" t="str">
        <f>入力表!C38</f>
        <v>6月</v>
      </c>
      <c r="F31" s="3">
        <f>入力表!D38</f>
        <v>0</v>
      </c>
      <c r="G31" s="3">
        <f>入力表!E38</f>
        <v>0</v>
      </c>
      <c r="H31" s="3">
        <f>入力表!F38</f>
        <v>0</v>
      </c>
      <c r="I31" s="3">
        <f>入力表!G38</f>
        <v>0</v>
      </c>
      <c r="J31" s="3">
        <f>入力表!H38</f>
        <v>0</v>
      </c>
      <c r="K31" s="3">
        <f>入力表!I38</f>
        <v>0</v>
      </c>
      <c r="L31" s="3" t="e">
        <f>F31*VLOOKUP($B31,排出係数!$A:$H,集計用!L$4,0)</f>
        <v>#N/A</v>
      </c>
      <c r="M31" s="3" t="e">
        <f>G31*VLOOKUP($B31,排出係数!$A:$H,集計用!M$4,0)</f>
        <v>#N/A</v>
      </c>
      <c r="N31" s="3" t="e">
        <f>H31*VLOOKUP($B31,排出係数!$A:$H,集計用!N$4,0)</f>
        <v>#N/A</v>
      </c>
      <c r="O31" s="3" t="e">
        <f>I31*VLOOKUP($B31,排出係数!$A:$H,集計用!O$4,0)</f>
        <v>#N/A</v>
      </c>
      <c r="P31" s="3" t="e">
        <f>J31*VLOOKUP($B31,排出係数!$A:$H,集計用!P$4,0)</f>
        <v>#N/A</v>
      </c>
      <c r="Q31" s="3" t="e">
        <f>K31*VLOOKUP($B31,排出係数!$A:$H,集計用!Q$4,0)</f>
        <v>#N/A</v>
      </c>
      <c r="R31" s="3" t="e">
        <f t="shared" si="2"/>
        <v>#N/A</v>
      </c>
    </row>
    <row r="32" spans="1:18" x14ac:dyDescent="0.15">
      <c r="A32" s="3" t="str">
        <f t="shared" si="0"/>
        <v>_7月</v>
      </c>
      <c r="B32" s="3" t="str">
        <f t="shared" si="1"/>
        <v/>
      </c>
      <c r="C32" s="3" t="str">
        <f>入力表!A39</f>
        <v/>
      </c>
      <c r="D32" s="3" t="str">
        <f>入力表!B39</f>
        <v/>
      </c>
      <c r="E32" s="3" t="str">
        <f>入力表!C39</f>
        <v>7月</v>
      </c>
      <c r="F32" s="3">
        <f>入力表!D39</f>
        <v>0</v>
      </c>
      <c r="G32" s="3">
        <f>入力表!E39</f>
        <v>0</v>
      </c>
      <c r="H32" s="3">
        <f>入力表!F39</f>
        <v>0</v>
      </c>
      <c r="I32" s="3">
        <f>入力表!G39</f>
        <v>0</v>
      </c>
      <c r="J32" s="3">
        <f>入力表!H39</f>
        <v>0</v>
      </c>
      <c r="K32" s="3">
        <f>入力表!I39</f>
        <v>0</v>
      </c>
      <c r="L32" s="3" t="e">
        <f>F32*VLOOKUP($B32,排出係数!$A:$H,集計用!L$4,0)</f>
        <v>#N/A</v>
      </c>
      <c r="M32" s="3" t="e">
        <f>G32*VLOOKUP($B32,排出係数!$A:$H,集計用!M$4,0)</f>
        <v>#N/A</v>
      </c>
      <c r="N32" s="3" t="e">
        <f>H32*VLOOKUP($B32,排出係数!$A:$H,集計用!N$4,0)</f>
        <v>#N/A</v>
      </c>
      <c r="O32" s="3" t="e">
        <f>I32*VLOOKUP($B32,排出係数!$A:$H,集計用!O$4,0)</f>
        <v>#N/A</v>
      </c>
      <c r="P32" s="3" t="e">
        <f>J32*VLOOKUP($B32,排出係数!$A:$H,集計用!P$4,0)</f>
        <v>#N/A</v>
      </c>
      <c r="Q32" s="3" t="e">
        <f>K32*VLOOKUP($B32,排出係数!$A:$H,集計用!Q$4,0)</f>
        <v>#N/A</v>
      </c>
      <c r="R32" s="3" t="e">
        <f t="shared" si="2"/>
        <v>#N/A</v>
      </c>
    </row>
    <row r="33" spans="1:18" x14ac:dyDescent="0.15">
      <c r="A33" s="3" t="str">
        <f t="shared" si="0"/>
        <v>_8月</v>
      </c>
      <c r="B33" s="3" t="str">
        <f t="shared" si="1"/>
        <v/>
      </c>
      <c r="C33" s="3" t="str">
        <f>入力表!A40</f>
        <v/>
      </c>
      <c r="D33" s="3" t="str">
        <f>入力表!B40</f>
        <v/>
      </c>
      <c r="E33" s="3" t="str">
        <f>入力表!C40</f>
        <v>8月</v>
      </c>
      <c r="F33" s="3">
        <f>入力表!D40</f>
        <v>0</v>
      </c>
      <c r="G33" s="3">
        <f>入力表!E40</f>
        <v>0</v>
      </c>
      <c r="H33" s="3">
        <f>入力表!F40</f>
        <v>0</v>
      </c>
      <c r="I33" s="3">
        <f>入力表!G40</f>
        <v>0</v>
      </c>
      <c r="J33" s="3">
        <f>入力表!H40</f>
        <v>0</v>
      </c>
      <c r="K33" s="3">
        <f>入力表!I40</f>
        <v>0</v>
      </c>
      <c r="L33" s="3" t="e">
        <f>F33*VLOOKUP($B33,排出係数!$A:$H,集計用!L$4,0)</f>
        <v>#N/A</v>
      </c>
      <c r="M33" s="3" t="e">
        <f>G33*VLOOKUP($B33,排出係数!$A:$H,集計用!M$4,0)</f>
        <v>#N/A</v>
      </c>
      <c r="N33" s="3" t="e">
        <f>H33*VLOOKUP($B33,排出係数!$A:$H,集計用!N$4,0)</f>
        <v>#N/A</v>
      </c>
      <c r="O33" s="3" t="e">
        <f>I33*VLOOKUP($B33,排出係数!$A:$H,集計用!O$4,0)</f>
        <v>#N/A</v>
      </c>
      <c r="P33" s="3" t="e">
        <f>J33*VLOOKUP($B33,排出係数!$A:$H,集計用!P$4,0)</f>
        <v>#N/A</v>
      </c>
      <c r="Q33" s="3" t="e">
        <f>K33*VLOOKUP($B33,排出係数!$A:$H,集計用!Q$4,0)</f>
        <v>#N/A</v>
      </c>
      <c r="R33" s="3" t="e">
        <f t="shared" si="2"/>
        <v>#N/A</v>
      </c>
    </row>
    <row r="34" spans="1:18" x14ac:dyDescent="0.15">
      <c r="A34" s="3" t="str">
        <f t="shared" si="0"/>
        <v>_9月</v>
      </c>
      <c r="B34" s="3" t="str">
        <f t="shared" si="1"/>
        <v/>
      </c>
      <c r="C34" s="3" t="str">
        <f>入力表!A41</f>
        <v/>
      </c>
      <c r="D34" s="3" t="str">
        <f>入力表!B41</f>
        <v/>
      </c>
      <c r="E34" s="3" t="str">
        <f>入力表!C41</f>
        <v>9月</v>
      </c>
      <c r="F34" s="3">
        <f>入力表!D41</f>
        <v>0</v>
      </c>
      <c r="G34" s="3">
        <f>入力表!E41</f>
        <v>0</v>
      </c>
      <c r="H34" s="3">
        <f>入力表!F41</f>
        <v>0</v>
      </c>
      <c r="I34" s="3">
        <f>入力表!G41</f>
        <v>0</v>
      </c>
      <c r="J34" s="3">
        <f>入力表!H41</f>
        <v>0</v>
      </c>
      <c r="K34" s="3">
        <f>入力表!I41</f>
        <v>0</v>
      </c>
      <c r="L34" s="3" t="e">
        <f>F34*VLOOKUP($B34,排出係数!$A:$H,集計用!L$4,0)</f>
        <v>#N/A</v>
      </c>
      <c r="M34" s="3" t="e">
        <f>G34*VLOOKUP($B34,排出係数!$A:$H,集計用!M$4,0)</f>
        <v>#N/A</v>
      </c>
      <c r="N34" s="3" t="e">
        <f>H34*VLOOKUP($B34,排出係数!$A:$H,集計用!N$4,0)</f>
        <v>#N/A</v>
      </c>
      <c r="O34" s="3" t="e">
        <f>I34*VLOOKUP($B34,排出係数!$A:$H,集計用!O$4,0)</f>
        <v>#N/A</v>
      </c>
      <c r="P34" s="3" t="e">
        <f>J34*VLOOKUP($B34,排出係数!$A:$H,集計用!P$4,0)</f>
        <v>#N/A</v>
      </c>
      <c r="Q34" s="3" t="e">
        <f>K34*VLOOKUP($B34,排出係数!$A:$H,集計用!Q$4,0)</f>
        <v>#N/A</v>
      </c>
      <c r="R34" s="3" t="e">
        <f t="shared" si="2"/>
        <v>#N/A</v>
      </c>
    </row>
    <row r="35" spans="1:18" x14ac:dyDescent="0.15">
      <c r="A35" s="3" t="str">
        <f t="shared" si="0"/>
        <v>_10月</v>
      </c>
      <c r="B35" s="3" t="str">
        <f t="shared" si="1"/>
        <v/>
      </c>
      <c r="C35" s="3" t="str">
        <f>入力表!A42</f>
        <v/>
      </c>
      <c r="D35" s="3" t="str">
        <f>入力表!B42</f>
        <v/>
      </c>
      <c r="E35" s="3" t="str">
        <f>入力表!C42</f>
        <v>10月</v>
      </c>
      <c r="F35" s="3">
        <f>入力表!D42</f>
        <v>0</v>
      </c>
      <c r="G35" s="3">
        <f>入力表!E42</f>
        <v>0</v>
      </c>
      <c r="H35" s="3">
        <f>入力表!F42</f>
        <v>0</v>
      </c>
      <c r="I35" s="3">
        <f>入力表!G42</f>
        <v>0</v>
      </c>
      <c r="J35" s="3">
        <f>入力表!H42</f>
        <v>0</v>
      </c>
      <c r="K35" s="3">
        <f>入力表!I42</f>
        <v>0</v>
      </c>
      <c r="L35" s="3" t="e">
        <f>F35*VLOOKUP($B35,排出係数!$A:$H,集計用!L$4,0)</f>
        <v>#N/A</v>
      </c>
      <c r="M35" s="3" t="e">
        <f>G35*VLOOKUP($B35,排出係数!$A:$H,集計用!M$4,0)</f>
        <v>#N/A</v>
      </c>
      <c r="N35" s="3" t="e">
        <f>H35*VLOOKUP($B35,排出係数!$A:$H,集計用!N$4,0)</f>
        <v>#N/A</v>
      </c>
      <c r="O35" s="3" t="e">
        <f>I35*VLOOKUP($B35,排出係数!$A:$H,集計用!O$4,0)</f>
        <v>#N/A</v>
      </c>
      <c r="P35" s="3" t="e">
        <f>J35*VLOOKUP($B35,排出係数!$A:$H,集計用!P$4,0)</f>
        <v>#N/A</v>
      </c>
      <c r="Q35" s="3" t="e">
        <f>K35*VLOOKUP($B35,排出係数!$A:$H,集計用!Q$4,0)</f>
        <v>#N/A</v>
      </c>
      <c r="R35" s="3" t="e">
        <f t="shared" si="2"/>
        <v>#N/A</v>
      </c>
    </row>
    <row r="36" spans="1:18" x14ac:dyDescent="0.15">
      <c r="A36" s="3" t="str">
        <f t="shared" si="0"/>
        <v>_11月</v>
      </c>
      <c r="B36" s="3" t="str">
        <f t="shared" si="1"/>
        <v/>
      </c>
      <c r="C36" s="3" t="str">
        <f>入力表!A43</f>
        <v/>
      </c>
      <c r="D36" s="3" t="str">
        <f>入力表!B43</f>
        <v/>
      </c>
      <c r="E36" s="3" t="str">
        <f>入力表!C43</f>
        <v>11月</v>
      </c>
      <c r="F36" s="3">
        <f>入力表!D43</f>
        <v>0</v>
      </c>
      <c r="G36" s="3">
        <f>入力表!E43</f>
        <v>0</v>
      </c>
      <c r="H36" s="3">
        <f>入力表!F43</f>
        <v>0</v>
      </c>
      <c r="I36" s="3">
        <f>入力表!G43</f>
        <v>0</v>
      </c>
      <c r="J36" s="3">
        <f>入力表!H43</f>
        <v>0</v>
      </c>
      <c r="K36" s="3">
        <f>入力表!I43</f>
        <v>0</v>
      </c>
      <c r="L36" s="3" t="e">
        <f>F36*VLOOKUP($B36,排出係数!$A:$H,集計用!L$4,0)</f>
        <v>#N/A</v>
      </c>
      <c r="M36" s="3" t="e">
        <f>G36*VLOOKUP($B36,排出係数!$A:$H,集計用!M$4,0)</f>
        <v>#N/A</v>
      </c>
      <c r="N36" s="3" t="e">
        <f>H36*VLOOKUP($B36,排出係数!$A:$H,集計用!N$4,0)</f>
        <v>#N/A</v>
      </c>
      <c r="O36" s="3" t="e">
        <f>I36*VLOOKUP($B36,排出係数!$A:$H,集計用!O$4,0)</f>
        <v>#N/A</v>
      </c>
      <c r="P36" s="3" t="e">
        <f>J36*VLOOKUP($B36,排出係数!$A:$H,集計用!P$4,0)</f>
        <v>#N/A</v>
      </c>
      <c r="Q36" s="3" t="e">
        <f>K36*VLOOKUP($B36,排出係数!$A:$H,集計用!Q$4,0)</f>
        <v>#N/A</v>
      </c>
      <c r="R36" s="3" t="e">
        <f t="shared" si="2"/>
        <v>#N/A</v>
      </c>
    </row>
    <row r="37" spans="1:18" x14ac:dyDescent="0.15">
      <c r="A37" s="3" t="str">
        <f t="shared" si="0"/>
        <v>_12月</v>
      </c>
      <c r="B37" s="3" t="str">
        <f t="shared" si="1"/>
        <v/>
      </c>
      <c r="C37" s="3" t="str">
        <f>入力表!A44</f>
        <v/>
      </c>
      <c r="D37" s="3" t="str">
        <f>入力表!B44</f>
        <v/>
      </c>
      <c r="E37" s="3" t="str">
        <f>入力表!C44</f>
        <v>12月</v>
      </c>
      <c r="F37" s="3">
        <f>入力表!D44</f>
        <v>0</v>
      </c>
      <c r="G37" s="3">
        <f>入力表!E44</f>
        <v>0</v>
      </c>
      <c r="H37" s="3">
        <f>入力表!F44</f>
        <v>0</v>
      </c>
      <c r="I37" s="3">
        <f>入力表!G44</f>
        <v>0</v>
      </c>
      <c r="J37" s="3">
        <f>入力表!H44</f>
        <v>0</v>
      </c>
      <c r="K37" s="3">
        <f>入力表!I44</f>
        <v>0</v>
      </c>
      <c r="L37" s="3" t="e">
        <f>F37*VLOOKUP($B37,排出係数!$A:$H,集計用!L$4,0)</f>
        <v>#N/A</v>
      </c>
      <c r="M37" s="3" t="e">
        <f>G37*VLOOKUP($B37,排出係数!$A:$H,集計用!M$4,0)</f>
        <v>#N/A</v>
      </c>
      <c r="N37" s="3" t="e">
        <f>H37*VLOOKUP($B37,排出係数!$A:$H,集計用!N$4,0)</f>
        <v>#N/A</v>
      </c>
      <c r="O37" s="3" t="e">
        <f>I37*VLOOKUP($B37,排出係数!$A:$H,集計用!O$4,0)</f>
        <v>#N/A</v>
      </c>
      <c r="P37" s="3" t="e">
        <f>J37*VLOOKUP($B37,排出係数!$A:$H,集計用!P$4,0)</f>
        <v>#N/A</v>
      </c>
      <c r="Q37" s="3" t="e">
        <f>K37*VLOOKUP($B37,排出係数!$A:$H,集計用!Q$4,0)</f>
        <v>#N/A</v>
      </c>
      <c r="R37" s="3" t="e">
        <f t="shared" si="2"/>
        <v>#N/A</v>
      </c>
    </row>
    <row r="38" spans="1:18" x14ac:dyDescent="0.15">
      <c r="A38" s="3" t="e">
        <f t="shared" si="0"/>
        <v>#VALUE!</v>
      </c>
      <c r="B38" s="3" t="e">
        <f t="shared" si="1"/>
        <v>#VALUE!</v>
      </c>
      <c r="C38" s="3" t="str">
        <f>入力表!A45</f>
        <v/>
      </c>
      <c r="D38" s="3" t="str">
        <f>入力表!B45</f>
        <v/>
      </c>
      <c r="E38" s="3" t="str">
        <f>入力表!C45</f>
        <v>1月</v>
      </c>
      <c r="F38" s="3">
        <f>入力表!D45</f>
        <v>0</v>
      </c>
      <c r="G38" s="3">
        <f>入力表!E45</f>
        <v>0</v>
      </c>
      <c r="H38" s="3">
        <f>入力表!F45</f>
        <v>0</v>
      </c>
      <c r="I38" s="3">
        <f>入力表!G45</f>
        <v>0</v>
      </c>
      <c r="J38" s="3">
        <f>入力表!H45</f>
        <v>0</v>
      </c>
      <c r="K38" s="3">
        <f>入力表!I45</f>
        <v>0</v>
      </c>
      <c r="L38" s="3" t="e">
        <f>F38*VLOOKUP($B38,排出係数!$A:$H,集計用!L$4,0)</f>
        <v>#VALUE!</v>
      </c>
      <c r="M38" s="3" t="e">
        <f>G38*VLOOKUP($B38,排出係数!$A:$H,集計用!M$4,0)</f>
        <v>#VALUE!</v>
      </c>
      <c r="N38" s="3" t="e">
        <f>H38*VLOOKUP($B38,排出係数!$A:$H,集計用!N$4,0)</f>
        <v>#VALUE!</v>
      </c>
      <c r="O38" s="3" t="e">
        <f>I38*VLOOKUP($B38,排出係数!$A:$H,集計用!O$4,0)</f>
        <v>#VALUE!</v>
      </c>
      <c r="P38" s="3" t="e">
        <f>J38*VLOOKUP($B38,排出係数!$A:$H,集計用!P$4,0)</f>
        <v>#VALUE!</v>
      </c>
      <c r="Q38" s="3" t="e">
        <f>K38*VLOOKUP($B38,排出係数!$A:$H,集計用!Q$4,0)</f>
        <v>#VALUE!</v>
      </c>
      <c r="R38" s="3" t="e">
        <f t="shared" si="2"/>
        <v>#VALUE!</v>
      </c>
    </row>
    <row r="39" spans="1:18" x14ac:dyDescent="0.15">
      <c r="A39" s="3" t="e">
        <f t="shared" si="0"/>
        <v>#VALUE!</v>
      </c>
      <c r="B39" s="3" t="e">
        <f t="shared" si="1"/>
        <v>#VALUE!</v>
      </c>
      <c r="C39" s="3" t="str">
        <f>入力表!A46</f>
        <v/>
      </c>
      <c r="D39" s="3" t="str">
        <f>入力表!B46</f>
        <v/>
      </c>
      <c r="E39" s="3" t="str">
        <f>入力表!C46</f>
        <v>2月</v>
      </c>
      <c r="F39" s="3">
        <f>入力表!D46</f>
        <v>0</v>
      </c>
      <c r="G39" s="3">
        <f>入力表!E46</f>
        <v>0</v>
      </c>
      <c r="H39" s="3">
        <f>入力表!F46</f>
        <v>0</v>
      </c>
      <c r="I39" s="3">
        <f>入力表!G46</f>
        <v>0</v>
      </c>
      <c r="J39" s="3">
        <f>入力表!H46</f>
        <v>0</v>
      </c>
      <c r="K39" s="3">
        <f>入力表!I46</f>
        <v>0</v>
      </c>
      <c r="L39" s="3" t="e">
        <f>F39*VLOOKUP($B39,排出係数!$A:$H,集計用!L$4,0)</f>
        <v>#VALUE!</v>
      </c>
      <c r="M39" s="3" t="e">
        <f>G39*VLOOKUP($B39,排出係数!$A:$H,集計用!M$4,0)</f>
        <v>#VALUE!</v>
      </c>
      <c r="N39" s="3" t="e">
        <f>H39*VLOOKUP($B39,排出係数!$A:$H,集計用!N$4,0)</f>
        <v>#VALUE!</v>
      </c>
      <c r="O39" s="3" t="e">
        <f>I39*VLOOKUP($B39,排出係数!$A:$H,集計用!O$4,0)</f>
        <v>#VALUE!</v>
      </c>
      <c r="P39" s="3" t="e">
        <f>J39*VLOOKUP($B39,排出係数!$A:$H,集計用!P$4,0)</f>
        <v>#VALUE!</v>
      </c>
      <c r="Q39" s="3" t="e">
        <f>K39*VLOOKUP($B39,排出係数!$A:$H,集計用!Q$4,0)</f>
        <v>#VALUE!</v>
      </c>
      <c r="R39" s="3" t="e">
        <f t="shared" si="2"/>
        <v>#VALUE!</v>
      </c>
    </row>
    <row r="40" spans="1:18" x14ac:dyDescent="0.15">
      <c r="A40" s="3" t="e">
        <f t="shared" si="0"/>
        <v>#VALUE!</v>
      </c>
      <c r="B40" s="3" t="e">
        <f t="shared" si="1"/>
        <v>#VALUE!</v>
      </c>
      <c r="C40" s="3" t="str">
        <f>入力表!A47</f>
        <v/>
      </c>
      <c r="D40" s="3" t="str">
        <f>入力表!B47</f>
        <v/>
      </c>
      <c r="E40" s="3" t="str">
        <f>入力表!C47</f>
        <v>3月</v>
      </c>
      <c r="F40" s="3">
        <f>入力表!D47</f>
        <v>0</v>
      </c>
      <c r="G40" s="3">
        <f>入力表!E47</f>
        <v>0</v>
      </c>
      <c r="H40" s="3">
        <f>入力表!F47</f>
        <v>0</v>
      </c>
      <c r="I40" s="3">
        <f>入力表!G47</f>
        <v>0</v>
      </c>
      <c r="J40" s="3">
        <f>入力表!H47</f>
        <v>0</v>
      </c>
      <c r="K40" s="3">
        <f>入力表!I47</f>
        <v>0</v>
      </c>
      <c r="L40" s="3" t="e">
        <f>F40*VLOOKUP($B40,排出係数!$A:$H,集計用!L$4,0)</f>
        <v>#VALUE!</v>
      </c>
      <c r="M40" s="3" t="e">
        <f>G40*VLOOKUP($B40,排出係数!$A:$H,集計用!M$4,0)</f>
        <v>#VALUE!</v>
      </c>
      <c r="N40" s="3" t="e">
        <f>H40*VLOOKUP($B40,排出係数!$A:$H,集計用!N$4,0)</f>
        <v>#VALUE!</v>
      </c>
      <c r="O40" s="3" t="e">
        <f>I40*VLOOKUP($B40,排出係数!$A:$H,集計用!O$4,0)</f>
        <v>#VALUE!</v>
      </c>
      <c r="P40" s="3" t="e">
        <f>J40*VLOOKUP($B40,排出係数!$A:$H,集計用!P$4,0)</f>
        <v>#VALUE!</v>
      </c>
      <c r="Q40" s="3" t="e">
        <f>K40*VLOOKUP($B40,排出係数!$A:$H,集計用!Q$4,0)</f>
        <v>#VALUE!</v>
      </c>
      <c r="R40" s="3" t="e">
        <f t="shared" si="2"/>
        <v>#VALUE!</v>
      </c>
    </row>
    <row r="41" spans="1:18" x14ac:dyDescent="0.15">
      <c r="A41" s="3" t="str">
        <f t="shared" si="0"/>
        <v>_4月</v>
      </c>
      <c r="B41" s="3" t="str">
        <f t="shared" si="1"/>
        <v/>
      </c>
      <c r="C41" s="3" t="str">
        <f>入力表!A48</f>
        <v/>
      </c>
      <c r="D41" s="3" t="str">
        <f>入力表!B48</f>
        <v/>
      </c>
      <c r="E41" s="3" t="str">
        <f>入力表!C48</f>
        <v>4月</v>
      </c>
      <c r="F41" s="3">
        <f>入力表!D48</f>
        <v>0</v>
      </c>
      <c r="G41" s="3">
        <f>入力表!E48</f>
        <v>0</v>
      </c>
      <c r="H41" s="3">
        <f>入力表!F48</f>
        <v>0</v>
      </c>
      <c r="I41" s="3">
        <f>入力表!G48</f>
        <v>0</v>
      </c>
      <c r="J41" s="3">
        <f>入力表!H48</f>
        <v>0</v>
      </c>
      <c r="K41" s="3">
        <f>入力表!I48</f>
        <v>0</v>
      </c>
      <c r="L41" s="3" t="e">
        <f>F41*VLOOKUP($B41,排出係数!$A:$H,集計用!L$4,0)</f>
        <v>#N/A</v>
      </c>
      <c r="M41" s="3" t="e">
        <f>G41*VLOOKUP($B41,排出係数!$A:$H,集計用!M$4,0)</f>
        <v>#N/A</v>
      </c>
      <c r="N41" s="3" t="e">
        <f>H41*VLOOKUP($B41,排出係数!$A:$H,集計用!N$4,0)</f>
        <v>#N/A</v>
      </c>
      <c r="O41" s="3" t="e">
        <f>I41*VLOOKUP($B41,排出係数!$A:$H,集計用!O$4,0)</f>
        <v>#N/A</v>
      </c>
      <c r="P41" s="3" t="e">
        <f>J41*VLOOKUP($B41,排出係数!$A:$H,集計用!P$4,0)</f>
        <v>#N/A</v>
      </c>
      <c r="Q41" s="3" t="e">
        <f>K41*VLOOKUP($B41,排出係数!$A:$H,集計用!Q$4,0)</f>
        <v>#N/A</v>
      </c>
      <c r="R41" s="3" t="e">
        <f t="shared" si="2"/>
        <v>#N/A</v>
      </c>
    </row>
    <row r="42" spans="1:18" x14ac:dyDescent="0.15">
      <c r="A42" s="3" t="str">
        <f t="shared" si="0"/>
        <v>_5月</v>
      </c>
      <c r="B42" s="3" t="str">
        <f t="shared" si="1"/>
        <v/>
      </c>
      <c r="C42" s="3" t="str">
        <f>入力表!A49</f>
        <v/>
      </c>
      <c r="D42" s="3" t="str">
        <f>入力表!B49</f>
        <v/>
      </c>
      <c r="E42" s="3" t="str">
        <f>入力表!C49</f>
        <v>5月</v>
      </c>
      <c r="F42" s="3">
        <f>入力表!D49</f>
        <v>0</v>
      </c>
      <c r="G42" s="3">
        <f>入力表!E49</f>
        <v>0</v>
      </c>
      <c r="H42" s="3">
        <f>入力表!F49</f>
        <v>0</v>
      </c>
      <c r="I42" s="3">
        <f>入力表!G49</f>
        <v>0</v>
      </c>
      <c r="J42" s="3">
        <f>入力表!H49</f>
        <v>0</v>
      </c>
      <c r="K42" s="3">
        <f>入力表!I49</f>
        <v>0</v>
      </c>
      <c r="L42" s="3" t="e">
        <f>F42*VLOOKUP($B42,排出係数!$A:$H,集計用!L$4,0)</f>
        <v>#N/A</v>
      </c>
      <c r="M42" s="3" t="e">
        <f>G42*VLOOKUP($B42,排出係数!$A:$H,集計用!M$4,0)</f>
        <v>#N/A</v>
      </c>
      <c r="N42" s="3" t="e">
        <f>H42*VLOOKUP($B42,排出係数!$A:$H,集計用!N$4,0)</f>
        <v>#N/A</v>
      </c>
      <c r="O42" s="3" t="e">
        <f>I42*VLOOKUP($B42,排出係数!$A:$H,集計用!O$4,0)</f>
        <v>#N/A</v>
      </c>
      <c r="P42" s="3" t="e">
        <f>J42*VLOOKUP($B42,排出係数!$A:$H,集計用!P$4,0)</f>
        <v>#N/A</v>
      </c>
      <c r="Q42" s="3" t="e">
        <f>K42*VLOOKUP($B42,排出係数!$A:$H,集計用!Q$4,0)</f>
        <v>#N/A</v>
      </c>
      <c r="R42" s="3" t="e">
        <f t="shared" si="2"/>
        <v>#N/A</v>
      </c>
    </row>
    <row r="43" spans="1:18" x14ac:dyDescent="0.15">
      <c r="A43" s="3" t="str">
        <f t="shared" si="0"/>
        <v>_6月</v>
      </c>
      <c r="B43" s="3" t="str">
        <f t="shared" si="1"/>
        <v/>
      </c>
      <c r="C43" s="3" t="str">
        <f>入力表!A50</f>
        <v/>
      </c>
      <c r="D43" s="3" t="str">
        <f>入力表!B50</f>
        <v/>
      </c>
      <c r="E43" s="3" t="str">
        <f>入力表!C50</f>
        <v>6月</v>
      </c>
      <c r="F43" s="3">
        <f>入力表!D50</f>
        <v>0</v>
      </c>
      <c r="G43" s="3">
        <f>入力表!E50</f>
        <v>0</v>
      </c>
      <c r="H43" s="3">
        <f>入力表!F50</f>
        <v>0</v>
      </c>
      <c r="I43" s="3">
        <f>入力表!G50</f>
        <v>0</v>
      </c>
      <c r="J43" s="3">
        <f>入力表!H50</f>
        <v>0</v>
      </c>
      <c r="K43" s="3">
        <f>入力表!I50</f>
        <v>0</v>
      </c>
      <c r="L43" s="3" t="e">
        <f>F43*VLOOKUP($B43,排出係数!$A:$H,集計用!L$4,0)</f>
        <v>#N/A</v>
      </c>
      <c r="M43" s="3" t="e">
        <f>G43*VLOOKUP($B43,排出係数!$A:$H,集計用!M$4,0)</f>
        <v>#N/A</v>
      </c>
      <c r="N43" s="3" t="e">
        <f>H43*VLOOKUP($B43,排出係数!$A:$H,集計用!N$4,0)</f>
        <v>#N/A</v>
      </c>
      <c r="O43" s="3" t="e">
        <f>I43*VLOOKUP($B43,排出係数!$A:$H,集計用!O$4,0)</f>
        <v>#N/A</v>
      </c>
      <c r="P43" s="3" t="e">
        <f>J43*VLOOKUP($B43,排出係数!$A:$H,集計用!P$4,0)</f>
        <v>#N/A</v>
      </c>
      <c r="Q43" s="3" t="e">
        <f>K43*VLOOKUP($B43,排出係数!$A:$H,集計用!Q$4,0)</f>
        <v>#N/A</v>
      </c>
      <c r="R43" s="3" t="e">
        <f t="shared" si="2"/>
        <v>#N/A</v>
      </c>
    </row>
    <row r="44" spans="1:18" x14ac:dyDescent="0.15">
      <c r="A44" s="3" t="str">
        <f t="shared" si="0"/>
        <v>_7月</v>
      </c>
      <c r="B44" s="3" t="str">
        <f t="shared" si="1"/>
        <v/>
      </c>
      <c r="C44" s="3" t="str">
        <f>入力表!A51</f>
        <v/>
      </c>
      <c r="D44" s="3" t="str">
        <f>入力表!B51</f>
        <v/>
      </c>
      <c r="E44" s="3" t="str">
        <f>入力表!C51</f>
        <v>7月</v>
      </c>
      <c r="F44" s="3">
        <f>入力表!D51</f>
        <v>0</v>
      </c>
      <c r="G44" s="3">
        <f>入力表!E51</f>
        <v>0</v>
      </c>
      <c r="H44" s="3">
        <f>入力表!F51</f>
        <v>0</v>
      </c>
      <c r="I44" s="3">
        <f>入力表!G51</f>
        <v>0</v>
      </c>
      <c r="J44" s="3">
        <f>入力表!H51</f>
        <v>0</v>
      </c>
      <c r="K44" s="3">
        <f>入力表!I51</f>
        <v>0</v>
      </c>
      <c r="L44" s="3" t="e">
        <f>F44*VLOOKUP($B44,排出係数!$A:$H,集計用!L$4,0)</f>
        <v>#N/A</v>
      </c>
      <c r="M44" s="3" t="e">
        <f>G44*VLOOKUP($B44,排出係数!$A:$H,集計用!M$4,0)</f>
        <v>#N/A</v>
      </c>
      <c r="N44" s="3" t="e">
        <f>H44*VLOOKUP($B44,排出係数!$A:$H,集計用!N$4,0)</f>
        <v>#N/A</v>
      </c>
      <c r="O44" s="3" t="e">
        <f>I44*VLOOKUP($B44,排出係数!$A:$H,集計用!O$4,0)</f>
        <v>#N/A</v>
      </c>
      <c r="P44" s="3" t="e">
        <f>J44*VLOOKUP($B44,排出係数!$A:$H,集計用!P$4,0)</f>
        <v>#N/A</v>
      </c>
      <c r="Q44" s="3" t="e">
        <f>K44*VLOOKUP($B44,排出係数!$A:$H,集計用!Q$4,0)</f>
        <v>#N/A</v>
      </c>
      <c r="R44" s="3" t="e">
        <f t="shared" si="2"/>
        <v>#N/A</v>
      </c>
    </row>
    <row r="45" spans="1:18" x14ac:dyDescent="0.15">
      <c r="A45" s="3" t="str">
        <f t="shared" si="0"/>
        <v>_8月</v>
      </c>
      <c r="B45" s="3" t="str">
        <f t="shared" si="1"/>
        <v/>
      </c>
      <c r="C45" s="3" t="str">
        <f>入力表!A52</f>
        <v/>
      </c>
      <c r="D45" s="3" t="str">
        <f>入力表!B52</f>
        <v/>
      </c>
      <c r="E45" s="3" t="str">
        <f>入力表!C52</f>
        <v>8月</v>
      </c>
      <c r="F45" s="3">
        <f>入力表!D52</f>
        <v>0</v>
      </c>
      <c r="G45" s="3">
        <f>入力表!E52</f>
        <v>0</v>
      </c>
      <c r="H45" s="3">
        <f>入力表!F52</f>
        <v>0</v>
      </c>
      <c r="I45" s="3">
        <f>入力表!G52</f>
        <v>0</v>
      </c>
      <c r="J45" s="3">
        <f>入力表!H52</f>
        <v>0</v>
      </c>
      <c r="K45" s="3">
        <f>入力表!I52</f>
        <v>0</v>
      </c>
      <c r="L45" s="3" t="e">
        <f>F45*VLOOKUP($B45,排出係数!$A:$H,集計用!L$4,0)</f>
        <v>#N/A</v>
      </c>
      <c r="M45" s="3" t="e">
        <f>G45*VLOOKUP($B45,排出係数!$A:$H,集計用!M$4,0)</f>
        <v>#N/A</v>
      </c>
      <c r="N45" s="3" t="e">
        <f>H45*VLOOKUP($B45,排出係数!$A:$H,集計用!N$4,0)</f>
        <v>#N/A</v>
      </c>
      <c r="O45" s="3" t="e">
        <f>I45*VLOOKUP($B45,排出係数!$A:$H,集計用!O$4,0)</f>
        <v>#N/A</v>
      </c>
      <c r="P45" s="3" t="e">
        <f>J45*VLOOKUP($B45,排出係数!$A:$H,集計用!P$4,0)</f>
        <v>#N/A</v>
      </c>
      <c r="Q45" s="3" t="e">
        <f>K45*VLOOKUP($B45,排出係数!$A:$H,集計用!Q$4,0)</f>
        <v>#N/A</v>
      </c>
      <c r="R45" s="3" t="e">
        <f t="shared" si="2"/>
        <v>#N/A</v>
      </c>
    </row>
    <row r="46" spans="1:18" x14ac:dyDescent="0.15">
      <c r="A46" s="3" t="str">
        <f t="shared" si="0"/>
        <v>_9月</v>
      </c>
      <c r="B46" s="3" t="str">
        <f t="shared" si="1"/>
        <v/>
      </c>
      <c r="C46" s="3" t="str">
        <f>入力表!A53</f>
        <v/>
      </c>
      <c r="D46" s="3" t="str">
        <f>入力表!B53</f>
        <v/>
      </c>
      <c r="E46" s="3" t="str">
        <f>入力表!C53</f>
        <v>9月</v>
      </c>
      <c r="F46" s="3">
        <f>入力表!D53</f>
        <v>0</v>
      </c>
      <c r="G46" s="3">
        <f>入力表!E53</f>
        <v>0</v>
      </c>
      <c r="H46" s="3">
        <f>入力表!F53</f>
        <v>0</v>
      </c>
      <c r="I46" s="3">
        <f>入力表!G53</f>
        <v>0</v>
      </c>
      <c r="J46" s="3">
        <f>入力表!H53</f>
        <v>0</v>
      </c>
      <c r="K46" s="3">
        <f>入力表!I53</f>
        <v>0</v>
      </c>
      <c r="L46" s="3" t="e">
        <f>F46*VLOOKUP($B46,排出係数!$A:$H,集計用!L$4,0)</f>
        <v>#N/A</v>
      </c>
      <c r="M46" s="3" t="e">
        <f>G46*VLOOKUP($B46,排出係数!$A:$H,集計用!M$4,0)</f>
        <v>#N/A</v>
      </c>
      <c r="N46" s="3" t="e">
        <f>H46*VLOOKUP($B46,排出係数!$A:$H,集計用!N$4,0)</f>
        <v>#N/A</v>
      </c>
      <c r="O46" s="3" t="e">
        <f>I46*VLOOKUP($B46,排出係数!$A:$H,集計用!O$4,0)</f>
        <v>#N/A</v>
      </c>
      <c r="P46" s="3" t="e">
        <f>J46*VLOOKUP($B46,排出係数!$A:$H,集計用!P$4,0)</f>
        <v>#N/A</v>
      </c>
      <c r="Q46" s="3" t="e">
        <f>K46*VLOOKUP($B46,排出係数!$A:$H,集計用!Q$4,0)</f>
        <v>#N/A</v>
      </c>
      <c r="R46" s="3" t="e">
        <f t="shared" si="2"/>
        <v>#N/A</v>
      </c>
    </row>
    <row r="47" spans="1:18" x14ac:dyDescent="0.15">
      <c r="A47" s="3" t="str">
        <f t="shared" si="0"/>
        <v>_10月</v>
      </c>
      <c r="B47" s="3" t="str">
        <f t="shared" si="1"/>
        <v/>
      </c>
      <c r="C47" s="3" t="str">
        <f>入力表!A54</f>
        <v/>
      </c>
      <c r="D47" s="3" t="str">
        <f>入力表!B54</f>
        <v/>
      </c>
      <c r="E47" s="3" t="str">
        <f>入力表!C54</f>
        <v>10月</v>
      </c>
      <c r="F47" s="3">
        <f>入力表!D54</f>
        <v>0</v>
      </c>
      <c r="G47" s="3">
        <f>入力表!E54</f>
        <v>0</v>
      </c>
      <c r="H47" s="3">
        <f>入力表!F54</f>
        <v>0</v>
      </c>
      <c r="I47" s="3">
        <f>入力表!G54</f>
        <v>0</v>
      </c>
      <c r="J47" s="3">
        <f>入力表!H54</f>
        <v>0</v>
      </c>
      <c r="K47" s="3">
        <f>入力表!I54</f>
        <v>0</v>
      </c>
      <c r="L47" s="3" t="e">
        <f>F47*VLOOKUP($B47,排出係数!$A:$H,集計用!L$4,0)</f>
        <v>#N/A</v>
      </c>
      <c r="M47" s="3" t="e">
        <f>G47*VLOOKUP($B47,排出係数!$A:$H,集計用!M$4,0)</f>
        <v>#N/A</v>
      </c>
      <c r="N47" s="3" t="e">
        <f>H47*VLOOKUP($B47,排出係数!$A:$H,集計用!N$4,0)</f>
        <v>#N/A</v>
      </c>
      <c r="O47" s="3" t="e">
        <f>I47*VLOOKUP($B47,排出係数!$A:$H,集計用!O$4,0)</f>
        <v>#N/A</v>
      </c>
      <c r="P47" s="3" t="e">
        <f>J47*VLOOKUP($B47,排出係数!$A:$H,集計用!P$4,0)</f>
        <v>#N/A</v>
      </c>
      <c r="Q47" s="3" t="e">
        <f>K47*VLOOKUP($B47,排出係数!$A:$H,集計用!Q$4,0)</f>
        <v>#N/A</v>
      </c>
      <c r="R47" s="3" t="e">
        <f t="shared" si="2"/>
        <v>#N/A</v>
      </c>
    </row>
    <row r="48" spans="1:18" x14ac:dyDescent="0.15">
      <c r="A48" s="3" t="str">
        <f t="shared" si="0"/>
        <v>_11月</v>
      </c>
      <c r="B48" s="3" t="str">
        <f t="shared" si="1"/>
        <v/>
      </c>
      <c r="C48" s="3" t="str">
        <f>入力表!A55</f>
        <v/>
      </c>
      <c r="D48" s="3" t="str">
        <f>入力表!B55</f>
        <v/>
      </c>
      <c r="E48" s="3" t="str">
        <f>入力表!C55</f>
        <v>11月</v>
      </c>
      <c r="F48" s="3">
        <f>入力表!D55</f>
        <v>0</v>
      </c>
      <c r="G48" s="3">
        <f>入力表!E55</f>
        <v>0</v>
      </c>
      <c r="H48" s="3">
        <f>入力表!F55</f>
        <v>0</v>
      </c>
      <c r="I48" s="3">
        <f>入力表!G55</f>
        <v>0</v>
      </c>
      <c r="J48" s="3">
        <f>入力表!H55</f>
        <v>0</v>
      </c>
      <c r="K48" s="3">
        <f>入力表!I55</f>
        <v>0</v>
      </c>
      <c r="L48" s="3" t="e">
        <f>F48*VLOOKUP($B48,排出係数!$A:$H,集計用!L$4,0)</f>
        <v>#N/A</v>
      </c>
      <c r="M48" s="3" t="e">
        <f>G48*VLOOKUP($B48,排出係数!$A:$H,集計用!M$4,0)</f>
        <v>#N/A</v>
      </c>
      <c r="N48" s="3" t="e">
        <f>H48*VLOOKUP($B48,排出係数!$A:$H,集計用!N$4,0)</f>
        <v>#N/A</v>
      </c>
      <c r="O48" s="3" t="e">
        <f>I48*VLOOKUP($B48,排出係数!$A:$H,集計用!O$4,0)</f>
        <v>#N/A</v>
      </c>
      <c r="P48" s="3" t="e">
        <f>J48*VLOOKUP($B48,排出係数!$A:$H,集計用!P$4,0)</f>
        <v>#N/A</v>
      </c>
      <c r="Q48" s="3" t="e">
        <f>K48*VLOOKUP($B48,排出係数!$A:$H,集計用!Q$4,0)</f>
        <v>#N/A</v>
      </c>
      <c r="R48" s="3" t="e">
        <f t="shared" si="2"/>
        <v>#N/A</v>
      </c>
    </row>
    <row r="49" spans="1:18" x14ac:dyDescent="0.15">
      <c r="A49" s="3" t="str">
        <f t="shared" si="0"/>
        <v>_12月</v>
      </c>
      <c r="B49" s="3" t="str">
        <f t="shared" si="1"/>
        <v/>
      </c>
      <c r="C49" s="3" t="str">
        <f>入力表!A56</f>
        <v/>
      </c>
      <c r="D49" s="3" t="str">
        <f>入力表!B56</f>
        <v/>
      </c>
      <c r="E49" s="3" t="str">
        <f>入力表!C56</f>
        <v>12月</v>
      </c>
      <c r="F49" s="3">
        <f>入力表!D56</f>
        <v>0</v>
      </c>
      <c r="G49" s="3">
        <f>入力表!E56</f>
        <v>0</v>
      </c>
      <c r="H49" s="3">
        <f>入力表!F56</f>
        <v>0</v>
      </c>
      <c r="I49" s="3">
        <f>入力表!G56</f>
        <v>0</v>
      </c>
      <c r="J49" s="3">
        <f>入力表!H56</f>
        <v>0</v>
      </c>
      <c r="K49" s="3">
        <f>入力表!I56</f>
        <v>0</v>
      </c>
      <c r="L49" s="3" t="e">
        <f>F49*VLOOKUP($B49,排出係数!$A:$H,集計用!L$4,0)</f>
        <v>#N/A</v>
      </c>
      <c r="M49" s="3" t="e">
        <f>G49*VLOOKUP($B49,排出係数!$A:$H,集計用!M$4,0)</f>
        <v>#N/A</v>
      </c>
      <c r="N49" s="3" t="e">
        <f>H49*VLOOKUP($B49,排出係数!$A:$H,集計用!N$4,0)</f>
        <v>#N/A</v>
      </c>
      <c r="O49" s="3" t="e">
        <f>I49*VLOOKUP($B49,排出係数!$A:$H,集計用!O$4,0)</f>
        <v>#N/A</v>
      </c>
      <c r="P49" s="3" t="e">
        <f>J49*VLOOKUP($B49,排出係数!$A:$H,集計用!P$4,0)</f>
        <v>#N/A</v>
      </c>
      <c r="Q49" s="3" t="e">
        <f>K49*VLOOKUP($B49,排出係数!$A:$H,集計用!Q$4,0)</f>
        <v>#N/A</v>
      </c>
      <c r="R49" s="3" t="e">
        <f t="shared" si="2"/>
        <v>#N/A</v>
      </c>
    </row>
    <row r="50" spans="1:18" x14ac:dyDescent="0.15">
      <c r="A50" s="3" t="e">
        <f t="shared" si="0"/>
        <v>#VALUE!</v>
      </c>
      <c r="B50" s="3" t="e">
        <f t="shared" si="1"/>
        <v>#VALUE!</v>
      </c>
      <c r="C50" s="3" t="str">
        <f>入力表!A57</f>
        <v/>
      </c>
      <c r="D50" s="3" t="str">
        <f>入力表!B57</f>
        <v/>
      </c>
      <c r="E50" s="3" t="str">
        <f>入力表!C57</f>
        <v>1月</v>
      </c>
      <c r="F50" s="3">
        <f>入力表!D57</f>
        <v>0</v>
      </c>
      <c r="G50" s="3">
        <f>入力表!E57</f>
        <v>0</v>
      </c>
      <c r="H50" s="3">
        <f>入力表!F57</f>
        <v>0</v>
      </c>
      <c r="I50" s="3">
        <f>入力表!G57</f>
        <v>0</v>
      </c>
      <c r="J50" s="3">
        <f>入力表!H57</f>
        <v>0</v>
      </c>
      <c r="K50" s="3">
        <f>入力表!I57</f>
        <v>0</v>
      </c>
      <c r="L50" s="3" t="e">
        <f>F50*VLOOKUP($B50,排出係数!$A:$H,集計用!L$4,0)</f>
        <v>#VALUE!</v>
      </c>
      <c r="M50" s="3" t="e">
        <f>G50*VLOOKUP($B50,排出係数!$A:$H,集計用!M$4,0)</f>
        <v>#VALUE!</v>
      </c>
      <c r="N50" s="3" t="e">
        <f>H50*VLOOKUP($B50,排出係数!$A:$H,集計用!N$4,0)</f>
        <v>#VALUE!</v>
      </c>
      <c r="O50" s="3" t="e">
        <f>I50*VLOOKUP($B50,排出係数!$A:$H,集計用!O$4,0)</f>
        <v>#VALUE!</v>
      </c>
      <c r="P50" s="3" t="e">
        <f>J50*VLOOKUP($B50,排出係数!$A:$H,集計用!P$4,0)</f>
        <v>#VALUE!</v>
      </c>
      <c r="Q50" s="3" t="e">
        <f>K50*VLOOKUP($B50,排出係数!$A:$H,集計用!Q$4,0)</f>
        <v>#VALUE!</v>
      </c>
      <c r="R50" s="3" t="e">
        <f t="shared" si="2"/>
        <v>#VALUE!</v>
      </c>
    </row>
    <row r="51" spans="1:18" x14ac:dyDescent="0.15">
      <c r="A51" s="3" t="e">
        <f t="shared" si="0"/>
        <v>#VALUE!</v>
      </c>
      <c r="B51" s="3" t="e">
        <f t="shared" si="1"/>
        <v>#VALUE!</v>
      </c>
      <c r="C51" s="3" t="str">
        <f>入力表!A58</f>
        <v/>
      </c>
      <c r="D51" s="3" t="str">
        <f>入力表!B58</f>
        <v/>
      </c>
      <c r="E51" s="3" t="str">
        <f>入力表!C58</f>
        <v>2月</v>
      </c>
      <c r="F51" s="3">
        <f>入力表!D58</f>
        <v>0</v>
      </c>
      <c r="G51" s="3">
        <f>入力表!E58</f>
        <v>0</v>
      </c>
      <c r="H51" s="3">
        <f>入力表!F58</f>
        <v>0</v>
      </c>
      <c r="I51" s="3">
        <f>入力表!G58</f>
        <v>0</v>
      </c>
      <c r="J51" s="3">
        <f>入力表!H58</f>
        <v>0</v>
      </c>
      <c r="K51" s="3">
        <f>入力表!I58</f>
        <v>0</v>
      </c>
      <c r="L51" s="3" t="e">
        <f>F51*VLOOKUP($B51,排出係数!$A:$H,集計用!L$4,0)</f>
        <v>#VALUE!</v>
      </c>
      <c r="M51" s="3" t="e">
        <f>G51*VLOOKUP($B51,排出係数!$A:$H,集計用!M$4,0)</f>
        <v>#VALUE!</v>
      </c>
      <c r="N51" s="3" t="e">
        <f>H51*VLOOKUP($B51,排出係数!$A:$H,集計用!N$4,0)</f>
        <v>#VALUE!</v>
      </c>
      <c r="O51" s="3" t="e">
        <f>I51*VLOOKUP($B51,排出係数!$A:$H,集計用!O$4,0)</f>
        <v>#VALUE!</v>
      </c>
      <c r="P51" s="3" t="e">
        <f>J51*VLOOKUP($B51,排出係数!$A:$H,集計用!P$4,0)</f>
        <v>#VALUE!</v>
      </c>
      <c r="Q51" s="3" t="e">
        <f>K51*VLOOKUP($B51,排出係数!$A:$H,集計用!Q$4,0)</f>
        <v>#VALUE!</v>
      </c>
      <c r="R51" s="3" t="e">
        <f t="shared" si="2"/>
        <v>#VALUE!</v>
      </c>
    </row>
    <row r="52" spans="1:18" x14ac:dyDescent="0.15">
      <c r="A52" s="3" t="e">
        <f t="shared" si="0"/>
        <v>#VALUE!</v>
      </c>
      <c r="B52" s="3" t="e">
        <f t="shared" si="1"/>
        <v>#VALUE!</v>
      </c>
      <c r="C52" s="3" t="str">
        <f>入力表!A59</f>
        <v/>
      </c>
      <c r="D52" s="3" t="str">
        <f>入力表!B59</f>
        <v/>
      </c>
      <c r="E52" s="3" t="str">
        <f>入力表!C59</f>
        <v>3月</v>
      </c>
      <c r="F52" s="3">
        <f>入力表!D59</f>
        <v>0</v>
      </c>
      <c r="G52" s="3">
        <f>入力表!E59</f>
        <v>0</v>
      </c>
      <c r="H52" s="3">
        <f>入力表!F59</f>
        <v>0</v>
      </c>
      <c r="I52" s="3">
        <f>入力表!G59</f>
        <v>0</v>
      </c>
      <c r="J52" s="3">
        <f>入力表!H59</f>
        <v>0</v>
      </c>
      <c r="K52" s="3">
        <f>入力表!I59</f>
        <v>0</v>
      </c>
      <c r="L52" s="3" t="e">
        <f>F52*VLOOKUP($B52,排出係数!$A:$H,集計用!L$4,0)</f>
        <v>#VALUE!</v>
      </c>
      <c r="M52" s="3" t="e">
        <f>G52*VLOOKUP($B52,排出係数!$A:$H,集計用!M$4,0)</f>
        <v>#VALUE!</v>
      </c>
      <c r="N52" s="3" t="e">
        <f>H52*VLOOKUP($B52,排出係数!$A:$H,集計用!N$4,0)</f>
        <v>#VALUE!</v>
      </c>
      <c r="O52" s="3" t="e">
        <f>I52*VLOOKUP($B52,排出係数!$A:$H,集計用!O$4,0)</f>
        <v>#VALUE!</v>
      </c>
      <c r="P52" s="3" t="e">
        <f>J52*VLOOKUP($B52,排出係数!$A:$H,集計用!P$4,0)</f>
        <v>#VALUE!</v>
      </c>
      <c r="Q52" s="3" t="e">
        <f>K52*VLOOKUP($B52,排出係数!$A:$H,集計用!Q$4,0)</f>
        <v>#VALUE!</v>
      </c>
      <c r="R52" s="3" t="e">
        <f t="shared" si="2"/>
        <v>#VALUE!</v>
      </c>
    </row>
    <row r="53" spans="1:18" x14ac:dyDescent="0.15">
      <c r="A53" s="3" t="str">
        <f t="shared" si="0"/>
        <v>_4月</v>
      </c>
      <c r="B53" s="3" t="str">
        <f t="shared" si="1"/>
        <v/>
      </c>
      <c r="C53" s="3" t="str">
        <f>入力表!A60</f>
        <v/>
      </c>
      <c r="D53" s="3" t="str">
        <f>入力表!B60</f>
        <v/>
      </c>
      <c r="E53" s="3" t="str">
        <f>入力表!C60</f>
        <v>4月</v>
      </c>
      <c r="F53" s="3">
        <f>入力表!D60</f>
        <v>0</v>
      </c>
      <c r="G53" s="3">
        <f>入力表!E60</f>
        <v>0</v>
      </c>
      <c r="H53" s="3">
        <f>入力表!F60</f>
        <v>0</v>
      </c>
      <c r="I53" s="3">
        <f>入力表!G60</f>
        <v>0</v>
      </c>
      <c r="J53" s="3">
        <f>入力表!H60</f>
        <v>0</v>
      </c>
      <c r="K53" s="3">
        <f>入力表!I60</f>
        <v>0</v>
      </c>
      <c r="L53" s="3" t="e">
        <f>F53*VLOOKUP($B53,排出係数!$A:$H,集計用!L$4,0)</f>
        <v>#N/A</v>
      </c>
      <c r="M53" s="3" t="e">
        <f>G53*VLOOKUP($B53,排出係数!$A:$H,集計用!M$4,0)</f>
        <v>#N/A</v>
      </c>
      <c r="N53" s="3" t="e">
        <f>H53*VLOOKUP($B53,排出係数!$A:$H,集計用!N$4,0)</f>
        <v>#N/A</v>
      </c>
      <c r="O53" s="3" t="e">
        <f>I53*VLOOKUP($B53,排出係数!$A:$H,集計用!O$4,0)</f>
        <v>#N/A</v>
      </c>
      <c r="P53" s="3" t="e">
        <f>J53*VLOOKUP($B53,排出係数!$A:$H,集計用!P$4,0)</f>
        <v>#N/A</v>
      </c>
      <c r="Q53" s="3" t="e">
        <f>K53*VLOOKUP($B53,排出係数!$A:$H,集計用!Q$4,0)</f>
        <v>#N/A</v>
      </c>
      <c r="R53" s="3" t="e">
        <f t="shared" si="2"/>
        <v>#N/A</v>
      </c>
    </row>
    <row r="54" spans="1:18" x14ac:dyDescent="0.15">
      <c r="A54" s="3" t="str">
        <f t="shared" si="0"/>
        <v>_5月</v>
      </c>
      <c r="B54" s="3" t="str">
        <f t="shared" si="1"/>
        <v/>
      </c>
      <c r="C54" s="3" t="str">
        <f>入力表!A61</f>
        <v/>
      </c>
      <c r="D54" s="3" t="str">
        <f>入力表!B61</f>
        <v/>
      </c>
      <c r="E54" s="3" t="str">
        <f>入力表!C61</f>
        <v>5月</v>
      </c>
      <c r="F54" s="3">
        <f>入力表!D61</f>
        <v>0</v>
      </c>
      <c r="G54" s="3">
        <f>入力表!E61</f>
        <v>0</v>
      </c>
      <c r="H54" s="3">
        <f>入力表!F61</f>
        <v>0</v>
      </c>
      <c r="I54" s="3">
        <f>入力表!G61</f>
        <v>0</v>
      </c>
      <c r="J54" s="3">
        <f>入力表!H61</f>
        <v>0</v>
      </c>
      <c r="K54" s="3">
        <f>入力表!I61</f>
        <v>0</v>
      </c>
      <c r="L54" s="3" t="e">
        <f>F54*VLOOKUP($B54,排出係数!$A:$H,集計用!L$4,0)</f>
        <v>#N/A</v>
      </c>
      <c r="M54" s="3" t="e">
        <f>G54*VLOOKUP($B54,排出係数!$A:$H,集計用!M$4,0)</f>
        <v>#N/A</v>
      </c>
      <c r="N54" s="3" t="e">
        <f>H54*VLOOKUP($B54,排出係数!$A:$H,集計用!N$4,0)</f>
        <v>#N/A</v>
      </c>
      <c r="O54" s="3" t="e">
        <f>I54*VLOOKUP($B54,排出係数!$A:$H,集計用!O$4,0)</f>
        <v>#N/A</v>
      </c>
      <c r="P54" s="3" t="e">
        <f>J54*VLOOKUP($B54,排出係数!$A:$H,集計用!P$4,0)</f>
        <v>#N/A</v>
      </c>
      <c r="Q54" s="3" t="e">
        <f>K54*VLOOKUP($B54,排出係数!$A:$H,集計用!Q$4,0)</f>
        <v>#N/A</v>
      </c>
      <c r="R54" s="3" t="e">
        <f t="shared" si="2"/>
        <v>#N/A</v>
      </c>
    </row>
    <row r="55" spans="1:18" x14ac:dyDescent="0.15">
      <c r="A55" s="3" t="str">
        <f t="shared" si="0"/>
        <v>_6月</v>
      </c>
      <c r="B55" s="3" t="str">
        <f t="shared" si="1"/>
        <v/>
      </c>
      <c r="C55" s="3" t="str">
        <f>入力表!A62</f>
        <v/>
      </c>
      <c r="D55" s="3" t="str">
        <f>入力表!B62</f>
        <v/>
      </c>
      <c r="E55" s="3" t="str">
        <f>入力表!C62</f>
        <v>6月</v>
      </c>
      <c r="F55" s="3">
        <f>入力表!D62</f>
        <v>0</v>
      </c>
      <c r="G55" s="3">
        <f>入力表!E62</f>
        <v>0</v>
      </c>
      <c r="H55" s="3">
        <f>入力表!F62</f>
        <v>0</v>
      </c>
      <c r="I55" s="3">
        <f>入力表!G62</f>
        <v>0</v>
      </c>
      <c r="J55" s="3">
        <f>入力表!H62</f>
        <v>0</v>
      </c>
      <c r="K55" s="3">
        <f>入力表!I62</f>
        <v>0</v>
      </c>
      <c r="L55" s="3" t="e">
        <f>F55*VLOOKUP($B55,排出係数!$A:$H,集計用!L$4,0)</f>
        <v>#N/A</v>
      </c>
      <c r="M55" s="3" t="e">
        <f>G55*VLOOKUP($B55,排出係数!$A:$H,集計用!M$4,0)</f>
        <v>#N/A</v>
      </c>
      <c r="N55" s="3" t="e">
        <f>H55*VLOOKUP($B55,排出係数!$A:$H,集計用!N$4,0)</f>
        <v>#N/A</v>
      </c>
      <c r="O55" s="3" t="e">
        <f>I55*VLOOKUP($B55,排出係数!$A:$H,集計用!O$4,0)</f>
        <v>#N/A</v>
      </c>
      <c r="P55" s="3" t="e">
        <f>J55*VLOOKUP($B55,排出係数!$A:$H,集計用!P$4,0)</f>
        <v>#N/A</v>
      </c>
      <c r="Q55" s="3" t="e">
        <f>K55*VLOOKUP($B55,排出係数!$A:$H,集計用!Q$4,0)</f>
        <v>#N/A</v>
      </c>
      <c r="R55" s="3" t="e">
        <f t="shared" si="2"/>
        <v>#N/A</v>
      </c>
    </row>
    <row r="56" spans="1:18" x14ac:dyDescent="0.15">
      <c r="A56" s="3" t="str">
        <f t="shared" si="0"/>
        <v>_7月</v>
      </c>
      <c r="B56" s="3" t="str">
        <f t="shared" si="1"/>
        <v/>
      </c>
      <c r="C56" s="3" t="str">
        <f>入力表!A63</f>
        <v/>
      </c>
      <c r="D56" s="3" t="str">
        <f>入力表!B63</f>
        <v/>
      </c>
      <c r="E56" s="3" t="str">
        <f>入力表!C63</f>
        <v>7月</v>
      </c>
      <c r="F56" s="3">
        <f>入力表!D63</f>
        <v>0</v>
      </c>
      <c r="G56" s="3">
        <f>入力表!E63</f>
        <v>0</v>
      </c>
      <c r="H56" s="3">
        <f>入力表!F63</f>
        <v>0</v>
      </c>
      <c r="I56" s="3">
        <f>入力表!G63</f>
        <v>0</v>
      </c>
      <c r="J56" s="3">
        <f>入力表!H63</f>
        <v>0</v>
      </c>
      <c r="K56" s="3">
        <f>入力表!I63</f>
        <v>0</v>
      </c>
      <c r="L56" s="3" t="e">
        <f>F56*VLOOKUP($B56,排出係数!$A:$H,集計用!L$4,0)</f>
        <v>#N/A</v>
      </c>
      <c r="M56" s="3" t="e">
        <f>G56*VLOOKUP($B56,排出係数!$A:$H,集計用!M$4,0)</f>
        <v>#N/A</v>
      </c>
      <c r="N56" s="3" t="e">
        <f>H56*VLOOKUP($B56,排出係数!$A:$H,集計用!N$4,0)</f>
        <v>#N/A</v>
      </c>
      <c r="O56" s="3" t="e">
        <f>I56*VLOOKUP($B56,排出係数!$A:$H,集計用!O$4,0)</f>
        <v>#N/A</v>
      </c>
      <c r="P56" s="3" t="e">
        <f>J56*VLOOKUP($B56,排出係数!$A:$H,集計用!P$4,0)</f>
        <v>#N/A</v>
      </c>
      <c r="Q56" s="3" t="e">
        <f>K56*VLOOKUP($B56,排出係数!$A:$H,集計用!Q$4,0)</f>
        <v>#N/A</v>
      </c>
      <c r="R56" s="3" t="e">
        <f t="shared" si="2"/>
        <v>#N/A</v>
      </c>
    </row>
    <row r="57" spans="1:18" x14ac:dyDescent="0.15">
      <c r="A57" s="3" t="str">
        <f t="shared" si="0"/>
        <v>_8月</v>
      </c>
      <c r="B57" s="3" t="str">
        <f t="shared" si="1"/>
        <v/>
      </c>
      <c r="C57" s="3" t="str">
        <f>入力表!A64</f>
        <v/>
      </c>
      <c r="D57" s="3" t="str">
        <f>入力表!B64</f>
        <v/>
      </c>
      <c r="E57" s="3" t="str">
        <f>入力表!C64</f>
        <v>8月</v>
      </c>
      <c r="F57" s="3">
        <f>入力表!D64</f>
        <v>0</v>
      </c>
      <c r="G57" s="3">
        <f>入力表!E64</f>
        <v>0</v>
      </c>
      <c r="H57" s="3">
        <f>入力表!F64</f>
        <v>0</v>
      </c>
      <c r="I57" s="3">
        <f>入力表!G64</f>
        <v>0</v>
      </c>
      <c r="J57" s="3">
        <f>入力表!H64</f>
        <v>0</v>
      </c>
      <c r="K57" s="3">
        <f>入力表!I64</f>
        <v>0</v>
      </c>
      <c r="L57" s="3" t="e">
        <f>F57*VLOOKUP($B57,排出係数!$A:$H,集計用!L$4,0)</f>
        <v>#N/A</v>
      </c>
      <c r="M57" s="3" t="e">
        <f>G57*VLOOKUP($B57,排出係数!$A:$H,集計用!M$4,0)</f>
        <v>#N/A</v>
      </c>
      <c r="N57" s="3" t="e">
        <f>H57*VLOOKUP($B57,排出係数!$A:$H,集計用!N$4,0)</f>
        <v>#N/A</v>
      </c>
      <c r="O57" s="3" t="e">
        <f>I57*VLOOKUP($B57,排出係数!$A:$H,集計用!O$4,0)</f>
        <v>#N/A</v>
      </c>
      <c r="P57" s="3" t="e">
        <f>J57*VLOOKUP($B57,排出係数!$A:$H,集計用!P$4,0)</f>
        <v>#N/A</v>
      </c>
      <c r="Q57" s="3" t="e">
        <f>K57*VLOOKUP($B57,排出係数!$A:$H,集計用!Q$4,0)</f>
        <v>#N/A</v>
      </c>
      <c r="R57" s="3" t="e">
        <f t="shared" si="2"/>
        <v>#N/A</v>
      </c>
    </row>
    <row r="58" spans="1:18" x14ac:dyDescent="0.15">
      <c r="A58" s="3" t="str">
        <f t="shared" si="0"/>
        <v>_9月</v>
      </c>
      <c r="B58" s="3" t="str">
        <f t="shared" si="1"/>
        <v/>
      </c>
      <c r="C58" s="3" t="str">
        <f>入力表!A65</f>
        <v/>
      </c>
      <c r="D58" s="3" t="str">
        <f>入力表!B65</f>
        <v/>
      </c>
      <c r="E58" s="3" t="str">
        <f>入力表!C65</f>
        <v>9月</v>
      </c>
      <c r="F58" s="3">
        <f>入力表!D65</f>
        <v>0</v>
      </c>
      <c r="G58" s="3">
        <f>入力表!E65</f>
        <v>0</v>
      </c>
      <c r="H58" s="3">
        <f>入力表!F65</f>
        <v>0</v>
      </c>
      <c r="I58" s="3">
        <f>入力表!G65</f>
        <v>0</v>
      </c>
      <c r="J58" s="3">
        <f>入力表!H65</f>
        <v>0</v>
      </c>
      <c r="K58" s="3">
        <f>入力表!I65</f>
        <v>0</v>
      </c>
      <c r="L58" s="3" t="e">
        <f>F58*VLOOKUP($B58,排出係数!$A:$H,集計用!L$4,0)</f>
        <v>#N/A</v>
      </c>
      <c r="M58" s="3" t="e">
        <f>G58*VLOOKUP($B58,排出係数!$A:$H,集計用!M$4,0)</f>
        <v>#N/A</v>
      </c>
      <c r="N58" s="3" t="e">
        <f>H58*VLOOKUP($B58,排出係数!$A:$H,集計用!N$4,0)</f>
        <v>#N/A</v>
      </c>
      <c r="O58" s="3" t="e">
        <f>I58*VLOOKUP($B58,排出係数!$A:$H,集計用!O$4,0)</f>
        <v>#N/A</v>
      </c>
      <c r="P58" s="3" t="e">
        <f>J58*VLOOKUP($B58,排出係数!$A:$H,集計用!P$4,0)</f>
        <v>#N/A</v>
      </c>
      <c r="Q58" s="3" t="e">
        <f>K58*VLOOKUP($B58,排出係数!$A:$H,集計用!Q$4,0)</f>
        <v>#N/A</v>
      </c>
      <c r="R58" s="3" t="e">
        <f t="shared" si="2"/>
        <v>#N/A</v>
      </c>
    </row>
    <row r="59" spans="1:18" x14ac:dyDescent="0.15">
      <c r="A59" s="3" t="str">
        <f t="shared" si="0"/>
        <v>_10月</v>
      </c>
      <c r="B59" s="3" t="str">
        <f t="shared" si="1"/>
        <v/>
      </c>
      <c r="C59" s="3" t="str">
        <f>入力表!A66</f>
        <v/>
      </c>
      <c r="D59" s="3" t="str">
        <f>入力表!B66</f>
        <v/>
      </c>
      <c r="E59" s="3" t="str">
        <f>入力表!C66</f>
        <v>10月</v>
      </c>
      <c r="F59" s="3">
        <f>入力表!D66</f>
        <v>0</v>
      </c>
      <c r="G59" s="3">
        <f>入力表!E66</f>
        <v>0</v>
      </c>
      <c r="H59" s="3">
        <f>入力表!F66</f>
        <v>0</v>
      </c>
      <c r="I59" s="3">
        <f>入力表!G66</f>
        <v>0</v>
      </c>
      <c r="J59" s="3">
        <f>入力表!H66</f>
        <v>0</v>
      </c>
      <c r="K59" s="3">
        <f>入力表!I66</f>
        <v>0</v>
      </c>
      <c r="L59" s="3" t="e">
        <f>F59*VLOOKUP($B59,排出係数!$A:$H,集計用!L$4,0)</f>
        <v>#N/A</v>
      </c>
      <c r="M59" s="3" t="e">
        <f>G59*VLOOKUP($B59,排出係数!$A:$H,集計用!M$4,0)</f>
        <v>#N/A</v>
      </c>
      <c r="N59" s="3" t="e">
        <f>H59*VLOOKUP($B59,排出係数!$A:$H,集計用!N$4,0)</f>
        <v>#N/A</v>
      </c>
      <c r="O59" s="3" t="e">
        <f>I59*VLOOKUP($B59,排出係数!$A:$H,集計用!O$4,0)</f>
        <v>#N/A</v>
      </c>
      <c r="P59" s="3" t="e">
        <f>J59*VLOOKUP($B59,排出係数!$A:$H,集計用!P$4,0)</f>
        <v>#N/A</v>
      </c>
      <c r="Q59" s="3" t="e">
        <f>K59*VLOOKUP($B59,排出係数!$A:$H,集計用!Q$4,0)</f>
        <v>#N/A</v>
      </c>
      <c r="R59" s="3" t="e">
        <f t="shared" si="2"/>
        <v>#N/A</v>
      </c>
    </row>
    <row r="60" spans="1:18" x14ac:dyDescent="0.15">
      <c r="A60" s="3" t="str">
        <f t="shared" si="0"/>
        <v>_11月</v>
      </c>
      <c r="B60" s="3" t="str">
        <f t="shared" si="1"/>
        <v/>
      </c>
      <c r="C60" s="3" t="str">
        <f>入力表!A67</f>
        <v/>
      </c>
      <c r="D60" s="3" t="str">
        <f>入力表!B67</f>
        <v/>
      </c>
      <c r="E60" s="3" t="str">
        <f>入力表!C67</f>
        <v>11月</v>
      </c>
      <c r="F60" s="3">
        <f>入力表!D67</f>
        <v>0</v>
      </c>
      <c r="G60" s="3">
        <f>入力表!E67</f>
        <v>0</v>
      </c>
      <c r="H60" s="3">
        <f>入力表!F67</f>
        <v>0</v>
      </c>
      <c r="I60" s="3">
        <f>入力表!G67</f>
        <v>0</v>
      </c>
      <c r="J60" s="3">
        <f>入力表!H67</f>
        <v>0</v>
      </c>
      <c r="K60" s="3">
        <f>入力表!I67</f>
        <v>0</v>
      </c>
      <c r="L60" s="3" t="e">
        <f>F60*VLOOKUP($B60,排出係数!$A:$H,集計用!L$4,0)</f>
        <v>#N/A</v>
      </c>
      <c r="M60" s="3" t="e">
        <f>G60*VLOOKUP($B60,排出係数!$A:$H,集計用!M$4,0)</f>
        <v>#N/A</v>
      </c>
      <c r="N60" s="3" t="e">
        <f>H60*VLOOKUP($B60,排出係数!$A:$H,集計用!N$4,0)</f>
        <v>#N/A</v>
      </c>
      <c r="O60" s="3" t="e">
        <f>I60*VLOOKUP($B60,排出係数!$A:$H,集計用!O$4,0)</f>
        <v>#N/A</v>
      </c>
      <c r="P60" s="3" t="e">
        <f>J60*VLOOKUP($B60,排出係数!$A:$H,集計用!P$4,0)</f>
        <v>#N/A</v>
      </c>
      <c r="Q60" s="3" t="e">
        <f>K60*VLOOKUP($B60,排出係数!$A:$H,集計用!Q$4,0)</f>
        <v>#N/A</v>
      </c>
      <c r="R60" s="3" t="e">
        <f t="shared" si="2"/>
        <v>#N/A</v>
      </c>
    </row>
    <row r="61" spans="1:18" x14ac:dyDescent="0.15">
      <c r="A61" s="3" t="str">
        <f t="shared" si="0"/>
        <v>_12月</v>
      </c>
      <c r="B61" s="3" t="str">
        <f t="shared" si="1"/>
        <v/>
      </c>
      <c r="C61" s="3" t="str">
        <f>入力表!A68</f>
        <v/>
      </c>
      <c r="D61" s="3" t="str">
        <f>入力表!B68</f>
        <v/>
      </c>
      <c r="E61" s="3" t="str">
        <f>入力表!C68</f>
        <v>12月</v>
      </c>
      <c r="F61" s="3">
        <f>入力表!D68</f>
        <v>0</v>
      </c>
      <c r="G61" s="3">
        <f>入力表!E68</f>
        <v>0</v>
      </c>
      <c r="H61" s="3">
        <f>入力表!F68</f>
        <v>0</v>
      </c>
      <c r="I61" s="3">
        <f>入力表!G68</f>
        <v>0</v>
      </c>
      <c r="J61" s="3">
        <f>入力表!H68</f>
        <v>0</v>
      </c>
      <c r="K61" s="3">
        <f>入力表!I68</f>
        <v>0</v>
      </c>
      <c r="L61" s="3" t="e">
        <f>F61*VLOOKUP($B61,排出係数!$A:$H,集計用!L$4,0)</f>
        <v>#N/A</v>
      </c>
      <c r="M61" s="3" t="e">
        <f>G61*VLOOKUP($B61,排出係数!$A:$H,集計用!M$4,0)</f>
        <v>#N/A</v>
      </c>
      <c r="N61" s="3" t="e">
        <f>H61*VLOOKUP($B61,排出係数!$A:$H,集計用!N$4,0)</f>
        <v>#N/A</v>
      </c>
      <c r="O61" s="3" t="e">
        <f>I61*VLOOKUP($B61,排出係数!$A:$H,集計用!O$4,0)</f>
        <v>#N/A</v>
      </c>
      <c r="P61" s="3" t="e">
        <f>J61*VLOOKUP($B61,排出係数!$A:$H,集計用!P$4,0)</f>
        <v>#N/A</v>
      </c>
      <c r="Q61" s="3" t="e">
        <f>K61*VLOOKUP($B61,排出係数!$A:$H,集計用!Q$4,0)</f>
        <v>#N/A</v>
      </c>
      <c r="R61" s="3" t="e">
        <f t="shared" si="2"/>
        <v>#N/A</v>
      </c>
    </row>
    <row r="62" spans="1:18" x14ac:dyDescent="0.15">
      <c r="A62" s="3" t="e">
        <f t="shared" si="0"/>
        <v>#VALUE!</v>
      </c>
      <c r="B62" s="3" t="e">
        <f t="shared" si="1"/>
        <v>#VALUE!</v>
      </c>
      <c r="C62" s="3" t="str">
        <f>入力表!A69</f>
        <v/>
      </c>
      <c r="D62" s="3" t="str">
        <f>入力表!B69</f>
        <v/>
      </c>
      <c r="E62" s="3" t="str">
        <f>入力表!C69</f>
        <v>1月</v>
      </c>
      <c r="F62" s="3">
        <f>入力表!D69</f>
        <v>0</v>
      </c>
      <c r="G62" s="3">
        <f>入力表!E69</f>
        <v>0</v>
      </c>
      <c r="H62" s="3">
        <f>入力表!F69</f>
        <v>0</v>
      </c>
      <c r="I62" s="3">
        <f>入力表!G69</f>
        <v>0</v>
      </c>
      <c r="J62" s="3">
        <f>入力表!H69</f>
        <v>0</v>
      </c>
      <c r="K62" s="3">
        <f>入力表!I69</f>
        <v>0</v>
      </c>
      <c r="L62" s="3" t="e">
        <f>F62*VLOOKUP($B62,排出係数!$A:$H,集計用!L$4,0)</f>
        <v>#VALUE!</v>
      </c>
      <c r="M62" s="3" t="e">
        <f>G62*VLOOKUP($B62,排出係数!$A:$H,集計用!M$4,0)</f>
        <v>#VALUE!</v>
      </c>
      <c r="N62" s="3" t="e">
        <f>H62*VLOOKUP($B62,排出係数!$A:$H,集計用!N$4,0)</f>
        <v>#VALUE!</v>
      </c>
      <c r="O62" s="3" t="e">
        <f>I62*VLOOKUP($B62,排出係数!$A:$H,集計用!O$4,0)</f>
        <v>#VALUE!</v>
      </c>
      <c r="P62" s="3" t="e">
        <f>J62*VLOOKUP($B62,排出係数!$A:$H,集計用!P$4,0)</f>
        <v>#VALUE!</v>
      </c>
      <c r="Q62" s="3" t="e">
        <f>K62*VLOOKUP($B62,排出係数!$A:$H,集計用!Q$4,0)</f>
        <v>#VALUE!</v>
      </c>
      <c r="R62" s="3" t="e">
        <f t="shared" si="2"/>
        <v>#VALUE!</v>
      </c>
    </row>
    <row r="63" spans="1:18" x14ac:dyDescent="0.15">
      <c r="A63" s="3" t="e">
        <f t="shared" si="0"/>
        <v>#VALUE!</v>
      </c>
      <c r="B63" s="3" t="e">
        <f t="shared" si="1"/>
        <v>#VALUE!</v>
      </c>
      <c r="C63" s="3" t="str">
        <f>入力表!A70</f>
        <v/>
      </c>
      <c r="D63" s="3" t="str">
        <f>入力表!B70</f>
        <v/>
      </c>
      <c r="E63" s="3" t="str">
        <f>入力表!C70</f>
        <v>2月</v>
      </c>
      <c r="F63" s="3">
        <f>入力表!D70</f>
        <v>0</v>
      </c>
      <c r="G63" s="3">
        <f>入力表!E70</f>
        <v>0</v>
      </c>
      <c r="H63" s="3">
        <f>入力表!F70</f>
        <v>0</v>
      </c>
      <c r="I63" s="3">
        <f>入力表!G70</f>
        <v>0</v>
      </c>
      <c r="J63" s="3">
        <f>入力表!H70</f>
        <v>0</v>
      </c>
      <c r="K63" s="3">
        <f>入力表!I70</f>
        <v>0</v>
      </c>
      <c r="L63" s="3" t="e">
        <f>F63*VLOOKUP($B63,排出係数!$A:$H,集計用!L$4,0)</f>
        <v>#VALUE!</v>
      </c>
      <c r="M63" s="3" t="e">
        <f>G63*VLOOKUP($B63,排出係数!$A:$H,集計用!M$4,0)</f>
        <v>#VALUE!</v>
      </c>
      <c r="N63" s="3" t="e">
        <f>H63*VLOOKUP($B63,排出係数!$A:$H,集計用!N$4,0)</f>
        <v>#VALUE!</v>
      </c>
      <c r="O63" s="3" t="e">
        <f>I63*VLOOKUP($B63,排出係数!$A:$H,集計用!O$4,0)</f>
        <v>#VALUE!</v>
      </c>
      <c r="P63" s="3" t="e">
        <f>J63*VLOOKUP($B63,排出係数!$A:$H,集計用!P$4,0)</f>
        <v>#VALUE!</v>
      </c>
      <c r="Q63" s="3" t="e">
        <f>K63*VLOOKUP($B63,排出係数!$A:$H,集計用!Q$4,0)</f>
        <v>#VALUE!</v>
      </c>
      <c r="R63" s="3" t="e">
        <f t="shared" si="2"/>
        <v>#VALUE!</v>
      </c>
    </row>
    <row r="64" spans="1:18" x14ac:dyDescent="0.15">
      <c r="A64" s="3" t="e">
        <f t="shared" si="0"/>
        <v>#VALUE!</v>
      </c>
      <c r="B64" s="3" t="e">
        <f t="shared" si="1"/>
        <v>#VALUE!</v>
      </c>
      <c r="C64" s="3" t="str">
        <f>入力表!A71</f>
        <v/>
      </c>
      <c r="D64" s="3" t="str">
        <f>入力表!B71</f>
        <v/>
      </c>
      <c r="E64" s="3" t="str">
        <f>入力表!C71</f>
        <v>3月</v>
      </c>
      <c r="F64" s="3">
        <f>入力表!D71</f>
        <v>0</v>
      </c>
      <c r="G64" s="3">
        <f>入力表!E71</f>
        <v>0</v>
      </c>
      <c r="H64" s="3">
        <f>入力表!F71</f>
        <v>0</v>
      </c>
      <c r="I64" s="3">
        <f>入力表!G71</f>
        <v>0</v>
      </c>
      <c r="J64" s="3">
        <f>入力表!H71</f>
        <v>0</v>
      </c>
      <c r="K64" s="3">
        <f>入力表!I71</f>
        <v>0</v>
      </c>
      <c r="L64" s="3" t="e">
        <f>F64*VLOOKUP($B64,排出係数!$A:$H,集計用!L$4,0)</f>
        <v>#VALUE!</v>
      </c>
      <c r="M64" s="3" t="e">
        <f>G64*VLOOKUP($B64,排出係数!$A:$H,集計用!M$4,0)</f>
        <v>#VALUE!</v>
      </c>
      <c r="N64" s="3" t="e">
        <f>H64*VLOOKUP($B64,排出係数!$A:$H,集計用!N$4,0)</f>
        <v>#VALUE!</v>
      </c>
      <c r="O64" s="3" t="e">
        <f>I64*VLOOKUP($B64,排出係数!$A:$H,集計用!O$4,0)</f>
        <v>#VALUE!</v>
      </c>
      <c r="P64" s="3" t="e">
        <f>J64*VLOOKUP($B64,排出係数!$A:$H,集計用!P$4,0)</f>
        <v>#VALUE!</v>
      </c>
      <c r="Q64" s="3" t="e">
        <f>K64*VLOOKUP($B64,排出係数!$A:$H,集計用!Q$4,0)</f>
        <v>#VALUE!</v>
      </c>
      <c r="R64" s="3" t="e">
        <f t="shared" si="2"/>
        <v>#VALUE!</v>
      </c>
    </row>
    <row r="65" spans="1:18" x14ac:dyDescent="0.15">
      <c r="A65" s="3" t="str">
        <f t="shared" si="0"/>
        <v>_4月</v>
      </c>
      <c r="B65" s="3" t="str">
        <f t="shared" si="1"/>
        <v/>
      </c>
      <c r="C65" s="3" t="str">
        <f>入力表!A72</f>
        <v/>
      </c>
      <c r="D65" s="3" t="str">
        <f>入力表!B72</f>
        <v/>
      </c>
      <c r="E65" s="3" t="str">
        <f>入力表!C72</f>
        <v>4月</v>
      </c>
      <c r="F65" s="3">
        <f>入力表!D72</f>
        <v>0</v>
      </c>
      <c r="G65" s="3">
        <f>入力表!E72</f>
        <v>0</v>
      </c>
      <c r="H65" s="3">
        <f>入力表!F72</f>
        <v>0</v>
      </c>
      <c r="I65" s="3">
        <f>入力表!G72</f>
        <v>0</v>
      </c>
      <c r="J65" s="3">
        <f>入力表!H72</f>
        <v>0</v>
      </c>
      <c r="K65" s="3">
        <f>入力表!I72</f>
        <v>0</v>
      </c>
      <c r="L65" s="3" t="e">
        <f>F65*VLOOKUP($B65,排出係数!$A:$H,集計用!L$4,0)</f>
        <v>#N/A</v>
      </c>
      <c r="M65" s="3" t="e">
        <f>G65*VLOOKUP($B65,排出係数!$A:$H,集計用!M$4,0)</f>
        <v>#N/A</v>
      </c>
      <c r="N65" s="3" t="e">
        <f>H65*VLOOKUP($B65,排出係数!$A:$H,集計用!N$4,0)</f>
        <v>#N/A</v>
      </c>
      <c r="O65" s="3" t="e">
        <f>I65*VLOOKUP($B65,排出係数!$A:$H,集計用!O$4,0)</f>
        <v>#N/A</v>
      </c>
      <c r="P65" s="3" t="e">
        <f>J65*VLOOKUP($B65,排出係数!$A:$H,集計用!P$4,0)</f>
        <v>#N/A</v>
      </c>
      <c r="Q65" s="3" t="e">
        <f>K65*VLOOKUP($B65,排出係数!$A:$H,集計用!Q$4,0)</f>
        <v>#N/A</v>
      </c>
      <c r="R65" s="3" t="e">
        <f t="shared" si="2"/>
        <v>#N/A</v>
      </c>
    </row>
    <row r="66" spans="1:18" x14ac:dyDescent="0.15">
      <c r="A66" s="3" t="str">
        <f t="shared" si="0"/>
        <v>_5月</v>
      </c>
      <c r="B66" s="3" t="str">
        <f t="shared" si="1"/>
        <v/>
      </c>
      <c r="C66" s="3" t="str">
        <f>入力表!A73</f>
        <v/>
      </c>
      <c r="D66" s="3" t="str">
        <f>入力表!B73</f>
        <v/>
      </c>
      <c r="E66" s="3" t="str">
        <f>入力表!C73</f>
        <v>5月</v>
      </c>
      <c r="F66" s="3">
        <f>入力表!D73</f>
        <v>0</v>
      </c>
      <c r="G66" s="3">
        <f>入力表!E73</f>
        <v>0</v>
      </c>
      <c r="H66" s="3">
        <f>入力表!F73</f>
        <v>0</v>
      </c>
      <c r="I66" s="3">
        <f>入力表!G73</f>
        <v>0</v>
      </c>
      <c r="J66" s="3">
        <f>入力表!H73</f>
        <v>0</v>
      </c>
      <c r="K66" s="3">
        <f>入力表!I73</f>
        <v>0</v>
      </c>
      <c r="L66" s="3" t="e">
        <f>F66*VLOOKUP($B66,排出係数!$A:$H,集計用!L$4,0)</f>
        <v>#N/A</v>
      </c>
      <c r="M66" s="3" t="e">
        <f>G66*VLOOKUP($B66,排出係数!$A:$H,集計用!M$4,0)</f>
        <v>#N/A</v>
      </c>
      <c r="N66" s="3" t="e">
        <f>H66*VLOOKUP($B66,排出係数!$A:$H,集計用!N$4,0)</f>
        <v>#N/A</v>
      </c>
      <c r="O66" s="3" t="e">
        <f>I66*VLOOKUP($B66,排出係数!$A:$H,集計用!O$4,0)</f>
        <v>#N/A</v>
      </c>
      <c r="P66" s="3" t="e">
        <f>J66*VLOOKUP($B66,排出係数!$A:$H,集計用!P$4,0)</f>
        <v>#N/A</v>
      </c>
      <c r="Q66" s="3" t="e">
        <f>K66*VLOOKUP($B66,排出係数!$A:$H,集計用!Q$4,0)</f>
        <v>#N/A</v>
      </c>
      <c r="R66" s="3" t="e">
        <f t="shared" si="2"/>
        <v>#N/A</v>
      </c>
    </row>
    <row r="67" spans="1:18" x14ac:dyDescent="0.15">
      <c r="A67" s="3" t="str">
        <f t="shared" si="0"/>
        <v>_6月</v>
      </c>
      <c r="B67" s="3" t="str">
        <f t="shared" si="1"/>
        <v/>
      </c>
      <c r="C67" s="3" t="str">
        <f>入力表!A74</f>
        <v/>
      </c>
      <c r="D67" s="3" t="str">
        <f>入力表!B74</f>
        <v/>
      </c>
      <c r="E67" s="3" t="str">
        <f>入力表!C74</f>
        <v>6月</v>
      </c>
      <c r="F67" s="3">
        <f>入力表!D74</f>
        <v>0</v>
      </c>
      <c r="G67" s="3">
        <f>入力表!E74</f>
        <v>0</v>
      </c>
      <c r="H67" s="3">
        <f>入力表!F74</f>
        <v>0</v>
      </c>
      <c r="I67" s="3">
        <f>入力表!G74</f>
        <v>0</v>
      </c>
      <c r="J67" s="3">
        <f>入力表!H74</f>
        <v>0</v>
      </c>
      <c r="K67" s="3">
        <f>入力表!I74</f>
        <v>0</v>
      </c>
      <c r="L67" s="3" t="e">
        <f>F67*VLOOKUP($B67,排出係数!$A:$H,集計用!L$4,0)</f>
        <v>#N/A</v>
      </c>
      <c r="M67" s="3" t="e">
        <f>G67*VLOOKUP($B67,排出係数!$A:$H,集計用!M$4,0)</f>
        <v>#N/A</v>
      </c>
      <c r="N67" s="3" t="e">
        <f>H67*VLOOKUP($B67,排出係数!$A:$H,集計用!N$4,0)</f>
        <v>#N/A</v>
      </c>
      <c r="O67" s="3" t="e">
        <f>I67*VLOOKUP($B67,排出係数!$A:$H,集計用!O$4,0)</f>
        <v>#N/A</v>
      </c>
      <c r="P67" s="3" t="e">
        <f>J67*VLOOKUP($B67,排出係数!$A:$H,集計用!P$4,0)</f>
        <v>#N/A</v>
      </c>
      <c r="Q67" s="3" t="e">
        <f>K67*VLOOKUP($B67,排出係数!$A:$H,集計用!Q$4,0)</f>
        <v>#N/A</v>
      </c>
      <c r="R67" s="3" t="e">
        <f t="shared" si="2"/>
        <v>#N/A</v>
      </c>
    </row>
    <row r="68" spans="1:18" x14ac:dyDescent="0.15">
      <c r="A68" s="3" t="str">
        <f t="shared" si="0"/>
        <v>_7月</v>
      </c>
      <c r="B68" s="3" t="str">
        <f t="shared" si="1"/>
        <v/>
      </c>
      <c r="C68" s="3" t="str">
        <f>入力表!A75</f>
        <v/>
      </c>
      <c r="D68" s="3" t="str">
        <f>入力表!B75</f>
        <v/>
      </c>
      <c r="E68" s="3" t="str">
        <f>入力表!C75</f>
        <v>7月</v>
      </c>
      <c r="F68" s="3">
        <f>入力表!D75</f>
        <v>0</v>
      </c>
      <c r="G68" s="3">
        <f>入力表!E75</f>
        <v>0</v>
      </c>
      <c r="H68" s="3">
        <f>入力表!F75</f>
        <v>0</v>
      </c>
      <c r="I68" s="3">
        <f>入力表!G75</f>
        <v>0</v>
      </c>
      <c r="J68" s="3">
        <f>入力表!H75</f>
        <v>0</v>
      </c>
      <c r="K68" s="3">
        <f>入力表!I75</f>
        <v>0</v>
      </c>
      <c r="L68" s="3" t="e">
        <f>F68*VLOOKUP($B68,排出係数!$A:$H,集計用!L$4,0)</f>
        <v>#N/A</v>
      </c>
      <c r="M68" s="3" t="e">
        <f>G68*VLOOKUP($B68,排出係数!$A:$H,集計用!M$4,0)</f>
        <v>#N/A</v>
      </c>
      <c r="N68" s="3" t="e">
        <f>H68*VLOOKUP($B68,排出係数!$A:$H,集計用!N$4,0)</f>
        <v>#N/A</v>
      </c>
      <c r="O68" s="3" t="e">
        <f>I68*VLOOKUP($B68,排出係数!$A:$H,集計用!O$4,0)</f>
        <v>#N/A</v>
      </c>
      <c r="P68" s="3" t="e">
        <f>J68*VLOOKUP($B68,排出係数!$A:$H,集計用!P$4,0)</f>
        <v>#N/A</v>
      </c>
      <c r="Q68" s="3" t="e">
        <f>K68*VLOOKUP($B68,排出係数!$A:$H,集計用!Q$4,0)</f>
        <v>#N/A</v>
      </c>
      <c r="R68" s="3" t="e">
        <f t="shared" si="2"/>
        <v>#N/A</v>
      </c>
    </row>
    <row r="69" spans="1:18" x14ac:dyDescent="0.15">
      <c r="A69" s="3" t="str">
        <f t="shared" si="0"/>
        <v>_8月</v>
      </c>
      <c r="B69" s="3" t="str">
        <f t="shared" si="1"/>
        <v/>
      </c>
      <c r="C69" s="3" t="str">
        <f>入力表!A76</f>
        <v/>
      </c>
      <c r="D69" s="3" t="str">
        <f>入力表!B76</f>
        <v/>
      </c>
      <c r="E69" s="3" t="str">
        <f>入力表!C76</f>
        <v>8月</v>
      </c>
      <c r="F69" s="3">
        <f>入力表!D76</f>
        <v>0</v>
      </c>
      <c r="G69" s="3">
        <f>入力表!E76</f>
        <v>0</v>
      </c>
      <c r="H69" s="3">
        <f>入力表!F76</f>
        <v>0</v>
      </c>
      <c r="I69" s="3">
        <f>入力表!G76</f>
        <v>0</v>
      </c>
      <c r="J69" s="3">
        <f>入力表!H76</f>
        <v>0</v>
      </c>
      <c r="K69" s="3">
        <f>入力表!I76</f>
        <v>0</v>
      </c>
      <c r="L69" s="3" t="e">
        <f>F69*VLOOKUP($B69,排出係数!$A:$H,集計用!L$4,0)</f>
        <v>#N/A</v>
      </c>
      <c r="M69" s="3" t="e">
        <f>G69*VLOOKUP($B69,排出係数!$A:$H,集計用!M$4,0)</f>
        <v>#N/A</v>
      </c>
      <c r="N69" s="3" t="e">
        <f>H69*VLOOKUP($B69,排出係数!$A:$H,集計用!N$4,0)</f>
        <v>#N/A</v>
      </c>
      <c r="O69" s="3" t="e">
        <f>I69*VLOOKUP($B69,排出係数!$A:$H,集計用!O$4,0)</f>
        <v>#N/A</v>
      </c>
      <c r="P69" s="3" t="e">
        <f>J69*VLOOKUP($B69,排出係数!$A:$H,集計用!P$4,0)</f>
        <v>#N/A</v>
      </c>
      <c r="Q69" s="3" t="e">
        <f>K69*VLOOKUP($B69,排出係数!$A:$H,集計用!Q$4,0)</f>
        <v>#N/A</v>
      </c>
      <c r="R69" s="3" t="e">
        <f t="shared" si="2"/>
        <v>#N/A</v>
      </c>
    </row>
    <row r="70" spans="1:18" x14ac:dyDescent="0.15">
      <c r="A70" s="3" t="str">
        <f t="shared" ref="A70:A100" si="3">$B70&amp;"_"&amp;$E70</f>
        <v>_9月</v>
      </c>
      <c r="B70" s="3" t="str">
        <f t="shared" ref="B70:B100" si="4">IF($E70="1月",$D70-1,IF($E70="2月",$D70-1,IF($E70="3月",$D70-1,$D70)))</f>
        <v/>
      </c>
      <c r="C70" s="3" t="str">
        <f>入力表!A77</f>
        <v/>
      </c>
      <c r="D70" s="3" t="str">
        <f>入力表!B77</f>
        <v/>
      </c>
      <c r="E70" s="3" t="str">
        <f>入力表!C77</f>
        <v>9月</v>
      </c>
      <c r="F70" s="3">
        <f>入力表!D77</f>
        <v>0</v>
      </c>
      <c r="G70" s="3">
        <f>入力表!E77</f>
        <v>0</v>
      </c>
      <c r="H70" s="3">
        <f>入力表!F77</f>
        <v>0</v>
      </c>
      <c r="I70" s="3">
        <f>入力表!G77</f>
        <v>0</v>
      </c>
      <c r="J70" s="3">
        <f>入力表!H77</f>
        <v>0</v>
      </c>
      <c r="K70" s="3">
        <f>入力表!I77</f>
        <v>0</v>
      </c>
      <c r="L70" s="3" t="e">
        <f>F70*VLOOKUP($B70,排出係数!$A:$H,集計用!L$4,0)</f>
        <v>#N/A</v>
      </c>
      <c r="M70" s="3" t="e">
        <f>G70*VLOOKUP($B70,排出係数!$A:$H,集計用!M$4,0)</f>
        <v>#N/A</v>
      </c>
      <c r="N70" s="3" t="e">
        <f>H70*VLOOKUP($B70,排出係数!$A:$H,集計用!N$4,0)</f>
        <v>#N/A</v>
      </c>
      <c r="O70" s="3" t="e">
        <f>I70*VLOOKUP($B70,排出係数!$A:$H,集計用!O$4,0)</f>
        <v>#N/A</v>
      </c>
      <c r="P70" s="3" t="e">
        <f>J70*VLOOKUP($B70,排出係数!$A:$H,集計用!P$4,0)</f>
        <v>#N/A</v>
      </c>
      <c r="Q70" s="3" t="e">
        <f>K70*VLOOKUP($B70,排出係数!$A:$H,集計用!Q$4,0)</f>
        <v>#N/A</v>
      </c>
      <c r="R70" s="3" t="e">
        <f t="shared" ref="R70:R100" si="5">SUM(L70:Q70)</f>
        <v>#N/A</v>
      </c>
    </row>
    <row r="71" spans="1:18" x14ac:dyDescent="0.15">
      <c r="A71" s="3" t="str">
        <f t="shared" si="3"/>
        <v>_10月</v>
      </c>
      <c r="B71" s="3" t="str">
        <f t="shared" si="4"/>
        <v/>
      </c>
      <c r="C71" s="3" t="str">
        <f>入力表!A78</f>
        <v/>
      </c>
      <c r="D71" s="3" t="str">
        <f>入力表!B78</f>
        <v/>
      </c>
      <c r="E71" s="3" t="str">
        <f>入力表!C78</f>
        <v>10月</v>
      </c>
      <c r="F71" s="3">
        <f>入力表!D78</f>
        <v>0</v>
      </c>
      <c r="G71" s="3">
        <f>入力表!E78</f>
        <v>0</v>
      </c>
      <c r="H71" s="3">
        <f>入力表!F78</f>
        <v>0</v>
      </c>
      <c r="I71" s="3">
        <f>入力表!G78</f>
        <v>0</v>
      </c>
      <c r="J71" s="3">
        <f>入力表!H78</f>
        <v>0</v>
      </c>
      <c r="K71" s="3">
        <f>入力表!I78</f>
        <v>0</v>
      </c>
      <c r="L71" s="3" t="e">
        <f>F71*VLOOKUP($B71,排出係数!$A:$H,集計用!L$4,0)</f>
        <v>#N/A</v>
      </c>
      <c r="M71" s="3" t="e">
        <f>G71*VLOOKUP($B71,排出係数!$A:$H,集計用!M$4,0)</f>
        <v>#N/A</v>
      </c>
      <c r="N71" s="3" t="e">
        <f>H71*VLOOKUP($B71,排出係数!$A:$H,集計用!N$4,0)</f>
        <v>#N/A</v>
      </c>
      <c r="O71" s="3" t="e">
        <f>I71*VLOOKUP($B71,排出係数!$A:$H,集計用!O$4,0)</f>
        <v>#N/A</v>
      </c>
      <c r="P71" s="3" t="e">
        <f>J71*VLOOKUP($B71,排出係数!$A:$H,集計用!P$4,0)</f>
        <v>#N/A</v>
      </c>
      <c r="Q71" s="3" t="e">
        <f>K71*VLOOKUP($B71,排出係数!$A:$H,集計用!Q$4,0)</f>
        <v>#N/A</v>
      </c>
      <c r="R71" s="3" t="e">
        <f t="shared" si="5"/>
        <v>#N/A</v>
      </c>
    </row>
    <row r="72" spans="1:18" x14ac:dyDescent="0.15">
      <c r="A72" s="3" t="str">
        <f t="shared" si="3"/>
        <v>_11月</v>
      </c>
      <c r="B72" s="3" t="str">
        <f t="shared" si="4"/>
        <v/>
      </c>
      <c r="C72" s="3" t="str">
        <f>入力表!A79</f>
        <v/>
      </c>
      <c r="D72" s="3" t="str">
        <f>入力表!B79</f>
        <v/>
      </c>
      <c r="E72" s="3" t="str">
        <f>入力表!C79</f>
        <v>11月</v>
      </c>
      <c r="F72" s="3">
        <f>入力表!D79</f>
        <v>0</v>
      </c>
      <c r="G72" s="3">
        <f>入力表!E79</f>
        <v>0</v>
      </c>
      <c r="H72" s="3">
        <f>入力表!F79</f>
        <v>0</v>
      </c>
      <c r="I72" s="3">
        <f>入力表!G79</f>
        <v>0</v>
      </c>
      <c r="J72" s="3">
        <f>入力表!H79</f>
        <v>0</v>
      </c>
      <c r="K72" s="3">
        <f>入力表!I79</f>
        <v>0</v>
      </c>
      <c r="L72" s="3" t="e">
        <f>F72*VLOOKUP($B72,排出係数!$A:$H,集計用!L$4,0)</f>
        <v>#N/A</v>
      </c>
      <c r="M72" s="3" t="e">
        <f>G72*VLOOKUP($B72,排出係数!$A:$H,集計用!M$4,0)</f>
        <v>#N/A</v>
      </c>
      <c r="N72" s="3" t="e">
        <f>H72*VLOOKUP($B72,排出係数!$A:$H,集計用!N$4,0)</f>
        <v>#N/A</v>
      </c>
      <c r="O72" s="3" t="e">
        <f>I72*VLOOKUP($B72,排出係数!$A:$H,集計用!O$4,0)</f>
        <v>#N/A</v>
      </c>
      <c r="P72" s="3" t="e">
        <f>J72*VLOOKUP($B72,排出係数!$A:$H,集計用!P$4,0)</f>
        <v>#N/A</v>
      </c>
      <c r="Q72" s="3" t="e">
        <f>K72*VLOOKUP($B72,排出係数!$A:$H,集計用!Q$4,0)</f>
        <v>#N/A</v>
      </c>
      <c r="R72" s="3" t="e">
        <f t="shared" si="5"/>
        <v>#N/A</v>
      </c>
    </row>
    <row r="73" spans="1:18" x14ac:dyDescent="0.15">
      <c r="A73" s="3" t="str">
        <f t="shared" si="3"/>
        <v>_12月</v>
      </c>
      <c r="B73" s="3" t="str">
        <f t="shared" si="4"/>
        <v/>
      </c>
      <c r="C73" s="3" t="str">
        <f>入力表!A80</f>
        <v/>
      </c>
      <c r="D73" s="3" t="str">
        <f>入力表!B80</f>
        <v/>
      </c>
      <c r="E73" s="3" t="str">
        <f>入力表!C80</f>
        <v>12月</v>
      </c>
      <c r="F73" s="3">
        <f>入力表!D80</f>
        <v>0</v>
      </c>
      <c r="G73" s="3">
        <f>入力表!E80</f>
        <v>0</v>
      </c>
      <c r="H73" s="3">
        <f>入力表!F80</f>
        <v>0</v>
      </c>
      <c r="I73" s="3">
        <f>入力表!G80</f>
        <v>0</v>
      </c>
      <c r="J73" s="3">
        <f>入力表!H80</f>
        <v>0</v>
      </c>
      <c r="K73" s="3">
        <f>入力表!I80</f>
        <v>0</v>
      </c>
      <c r="L73" s="3" t="e">
        <f>F73*VLOOKUP($B73,排出係数!$A:$H,集計用!L$4,0)</f>
        <v>#N/A</v>
      </c>
      <c r="M73" s="3" t="e">
        <f>G73*VLOOKUP($B73,排出係数!$A:$H,集計用!M$4,0)</f>
        <v>#N/A</v>
      </c>
      <c r="N73" s="3" t="e">
        <f>H73*VLOOKUP($B73,排出係数!$A:$H,集計用!N$4,0)</f>
        <v>#N/A</v>
      </c>
      <c r="O73" s="3" t="e">
        <f>I73*VLOOKUP($B73,排出係数!$A:$H,集計用!O$4,0)</f>
        <v>#N/A</v>
      </c>
      <c r="P73" s="3" t="e">
        <f>J73*VLOOKUP($B73,排出係数!$A:$H,集計用!P$4,0)</f>
        <v>#N/A</v>
      </c>
      <c r="Q73" s="3" t="e">
        <f>K73*VLOOKUP($B73,排出係数!$A:$H,集計用!Q$4,0)</f>
        <v>#N/A</v>
      </c>
      <c r="R73" s="3" t="e">
        <f t="shared" si="5"/>
        <v>#N/A</v>
      </c>
    </row>
    <row r="74" spans="1:18" x14ac:dyDescent="0.15">
      <c r="A74" s="3" t="e">
        <f t="shared" si="3"/>
        <v>#VALUE!</v>
      </c>
      <c r="B74" s="3" t="e">
        <f t="shared" si="4"/>
        <v>#VALUE!</v>
      </c>
      <c r="C74" s="3" t="str">
        <f>入力表!A81</f>
        <v/>
      </c>
      <c r="D74" s="3" t="str">
        <f>入力表!B81</f>
        <v/>
      </c>
      <c r="E74" s="3" t="str">
        <f>入力表!C81</f>
        <v>1月</v>
      </c>
      <c r="F74" s="3">
        <f>入力表!D81</f>
        <v>0</v>
      </c>
      <c r="G74" s="3">
        <f>入力表!E81</f>
        <v>0</v>
      </c>
      <c r="H74" s="3">
        <f>入力表!F81</f>
        <v>0</v>
      </c>
      <c r="I74" s="3">
        <f>入力表!G81</f>
        <v>0</v>
      </c>
      <c r="J74" s="3">
        <f>入力表!H81</f>
        <v>0</v>
      </c>
      <c r="K74" s="3">
        <f>入力表!I81</f>
        <v>0</v>
      </c>
      <c r="L74" s="3" t="e">
        <f>F74*VLOOKUP($B74,排出係数!$A:$H,集計用!L$4,0)</f>
        <v>#VALUE!</v>
      </c>
      <c r="M74" s="3" t="e">
        <f>G74*VLOOKUP($B74,排出係数!$A:$H,集計用!M$4,0)</f>
        <v>#VALUE!</v>
      </c>
      <c r="N74" s="3" t="e">
        <f>H74*VLOOKUP($B74,排出係数!$A:$H,集計用!N$4,0)</f>
        <v>#VALUE!</v>
      </c>
      <c r="O74" s="3" t="e">
        <f>I74*VLOOKUP($B74,排出係数!$A:$H,集計用!O$4,0)</f>
        <v>#VALUE!</v>
      </c>
      <c r="P74" s="3" t="e">
        <f>J74*VLOOKUP($B74,排出係数!$A:$H,集計用!P$4,0)</f>
        <v>#VALUE!</v>
      </c>
      <c r="Q74" s="3" t="e">
        <f>K74*VLOOKUP($B74,排出係数!$A:$H,集計用!Q$4,0)</f>
        <v>#VALUE!</v>
      </c>
      <c r="R74" s="3" t="e">
        <f t="shared" si="5"/>
        <v>#VALUE!</v>
      </c>
    </row>
    <row r="75" spans="1:18" x14ac:dyDescent="0.15">
      <c r="A75" s="3" t="e">
        <f t="shared" si="3"/>
        <v>#VALUE!</v>
      </c>
      <c r="B75" s="3" t="e">
        <f t="shared" si="4"/>
        <v>#VALUE!</v>
      </c>
      <c r="C75" s="3" t="str">
        <f>入力表!A82</f>
        <v/>
      </c>
      <c r="D75" s="3" t="str">
        <f>入力表!B82</f>
        <v/>
      </c>
      <c r="E75" s="3" t="str">
        <f>入力表!C82</f>
        <v>2月</v>
      </c>
      <c r="F75" s="3">
        <f>入力表!D82</f>
        <v>0</v>
      </c>
      <c r="G75" s="3">
        <f>入力表!E82</f>
        <v>0</v>
      </c>
      <c r="H75" s="3">
        <f>入力表!F82</f>
        <v>0</v>
      </c>
      <c r="I75" s="3">
        <f>入力表!G82</f>
        <v>0</v>
      </c>
      <c r="J75" s="3">
        <f>入力表!H82</f>
        <v>0</v>
      </c>
      <c r="K75" s="3">
        <f>入力表!I82</f>
        <v>0</v>
      </c>
      <c r="L75" s="3" t="e">
        <f>F75*VLOOKUP($B75,排出係数!$A:$H,集計用!L$4,0)</f>
        <v>#VALUE!</v>
      </c>
      <c r="M75" s="3" t="e">
        <f>G75*VLOOKUP($B75,排出係数!$A:$H,集計用!M$4,0)</f>
        <v>#VALUE!</v>
      </c>
      <c r="N75" s="3" t="e">
        <f>H75*VLOOKUP($B75,排出係数!$A:$H,集計用!N$4,0)</f>
        <v>#VALUE!</v>
      </c>
      <c r="O75" s="3" t="e">
        <f>I75*VLOOKUP($B75,排出係数!$A:$H,集計用!O$4,0)</f>
        <v>#VALUE!</v>
      </c>
      <c r="P75" s="3" t="e">
        <f>J75*VLOOKUP($B75,排出係数!$A:$H,集計用!P$4,0)</f>
        <v>#VALUE!</v>
      </c>
      <c r="Q75" s="3" t="e">
        <f>K75*VLOOKUP($B75,排出係数!$A:$H,集計用!Q$4,0)</f>
        <v>#VALUE!</v>
      </c>
      <c r="R75" s="3" t="e">
        <f t="shared" si="5"/>
        <v>#VALUE!</v>
      </c>
    </row>
    <row r="76" spans="1:18" x14ac:dyDescent="0.15">
      <c r="A76" s="3" t="e">
        <f t="shared" si="3"/>
        <v>#VALUE!</v>
      </c>
      <c r="B76" s="3" t="e">
        <f t="shared" si="4"/>
        <v>#VALUE!</v>
      </c>
      <c r="C76" s="3" t="str">
        <f>入力表!A83</f>
        <v/>
      </c>
      <c r="D76" s="3" t="str">
        <f>入力表!B83</f>
        <v/>
      </c>
      <c r="E76" s="3" t="str">
        <f>入力表!C83</f>
        <v>3月</v>
      </c>
      <c r="F76" s="3">
        <f>入力表!D83</f>
        <v>0</v>
      </c>
      <c r="G76" s="3">
        <f>入力表!E83</f>
        <v>0</v>
      </c>
      <c r="H76" s="3">
        <f>入力表!F83</f>
        <v>0</v>
      </c>
      <c r="I76" s="3">
        <f>入力表!G83</f>
        <v>0</v>
      </c>
      <c r="J76" s="3">
        <f>入力表!H83</f>
        <v>0</v>
      </c>
      <c r="K76" s="3">
        <f>入力表!I83</f>
        <v>0</v>
      </c>
      <c r="L76" s="3" t="e">
        <f>F76*VLOOKUP($B76,排出係数!$A:$H,集計用!L$4,0)</f>
        <v>#VALUE!</v>
      </c>
      <c r="M76" s="3" t="e">
        <f>G76*VLOOKUP($B76,排出係数!$A:$H,集計用!M$4,0)</f>
        <v>#VALUE!</v>
      </c>
      <c r="N76" s="3" t="e">
        <f>H76*VLOOKUP($B76,排出係数!$A:$H,集計用!N$4,0)</f>
        <v>#VALUE!</v>
      </c>
      <c r="O76" s="3" t="e">
        <f>I76*VLOOKUP($B76,排出係数!$A:$H,集計用!O$4,0)</f>
        <v>#VALUE!</v>
      </c>
      <c r="P76" s="3" t="e">
        <f>J76*VLOOKUP($B76,排出係数!$A:$H,集計用!P$4,0)</f>
        <v>#VALUE!</v>
      </c>
      <c r="Q76" s="3" t="e">
        <f>K76*VLOOKUP($B76,排出係数!$A:$H,集計用!Q$4,0)</f>
        <v>#VALUE!</v>
      </c>
      <c r="R76" s="3" t="e">
        <f t="shared" si="5"/>
        <v>#VALUE!</v>
      </c>
    </row>
    <row r="77" spans="1:18" x14ac:dyDescent="0.15">
      <c r="A77" s="3" t="str">
        <f t="shared" si="3"/>
        <v>_4月</v>
      </c>
      <c r="B77" s="3" t="str">
        <f t="shared" si="4"/>
        <v/>
      </c>
      <c r="C77" s="3" t="str">
        <f>入力表!A84</f>
        <v/>
      </c>
      <c r="D77" s="3" t="str">
        <f>入力表!B84</f>
        <v/>
      </c>
      <c r="E77" s="3" t="str">
        <f>入力表!C84</f>
        <v>4月</v>
      </c>
      <c r="F77" s="3">
        <f>入力表!D84</f>
        <v>0</v>
      </c>
      <c r="G77" s="3">
        <f>入力表!E84</f>
        <v>0</v>
      </c>
      <c r="H77" s="3">
        <f>入力表!F84</f>
        <v>0</v>
      </c>
      <c r="I77" s="3">
        <f>入力表!G84</f>
        <v>0</v>
      </c>
      <c r="J77" s="3">
        <f>入力表!H84</f>
        <v>0</v>
      </c>
      <c r="K77" s="3">
        <f>入力表!I84</f>
        <v>0</v>
      </c>
      <c r="L77" s="3" t="e">
        <f>F77*VLOOKUP($B77,排出係数!$A:$H,集計用!L$4,0)</f>
        <v>#N/A</v>
      </c>
      <c r="M77" s="3" t="e">
        <f>G77*VLOOKUP($B77,排出係数!$A:$H,集計用!M$4,0)</f>
        <v>#N/A</v>
      </c>
      <c r="N77" s="3" t="e">
        <f>H77*VLOOKUP($B77,排出係数!$A:$H,集計用!N$4,0)</f>
        <v>#N/A</v>
      </c>
      <c r="O77" s="3" t="e">
        <f>I77*VLOOKUP($B77,排出係数!$A:$H,集計用!O$4,0)</f>
        <v>#N/A</v>
      </c>
      <c r="P77" s="3" t="e">
        <f>J77*VLOOKUP($B77,排出係数!$A:$H,集計用!P$4,0)</f>
        <v>#N/A</v>
      </c>
      <c r="Q77" s="3" t="e">
        <f>K77*VLOOKUP($B77,排出係数!$A:$H,集計用!Q$4,0)</f>
        <v>#N/A</v>
      </c>
      <c r="R77" s="3" t="e">
        <f t="shared" si="5"/>
        <v>#N/A</v>
      </c>
    </row>
    <row r="78" spans="1:18" x14ac:dyDescent="0.15">
      <c r="A78" s="3" t="str">
        <f t="shared" si="3"/>
        <v>_5月</v>
      </c>
      <c r="B78" s="3" t="str">
        <f t="shared" si="4"/>
        <v/>
      </c>
      <c r="C78" s="3" t="str">
        <f>入力表!A85</f>
        <v/>
      </c>
      <c r="D78" s="3" t="str">
        <f>入力表!B85</f>
        <v/>
      </c>
      <c r="E78" s="3" t="str">
        <f>入力表!C85</f>
        <v>5月</v>
      </c>
      <c r="F78" s="3">
        <f>入力表!D85</f>
        <v>0</v>
      </c>
      <c r="G78" s="3">
        <f>入力表!E85</f>
        <v>0</v>
      </c>
      <c r="H78" s="3">
        <f>入力表!F85</f>
        <v>0</v>
      </c>
      <c r="I78" s="3">
        <f>入力表!G85</f>
        <v>0</v>
      </c>
      <c r="J78" s="3">
        <f>入力表!H85</f>
        <v>0</v>
      </c>
      <c r="K78" s="3">
        <f>入力表!I85</f>
        <v>0</v>
      </c>
      <c r="L78" s="3" t="e">
        <f>F78*VLOOKUP($B78,排出係数!$A:$H,集計用!L$4,0)</f>
        <v>#N/A</v>
      </c>
      <c r="M78" s="3" t="e">
        <f>G78*VLOOKUP($B78,排出係数!$A:$H,集計用!M$4,0)</f>
        <v>#N/A</v>
      </c>
      <c r="N78" s="3" t="e">
        <f>H78*VLOOKUP($B78,排出係数!$A:$H,集計用!N$4,0)</f>
        <v>#N/A</v>
      </c>
      <c r="O78" s="3" t="e">
        <f>I78*VLOOKUP($B78,排出係数!$A:$H,集計用!O$4,0)</f>
        <v>#N/A</v>
      </c>
      <c r="P78" s="3" t="e">
        <f>J78*VLOOKUP($B78,排出係数!$A:$H,集計用!P$4,0)</f>
        <v>#N/A</v>
      </c>
      <c r="Q78" s="3" t="e">
        <f>K78*VLOOKUP($B78,排出係数!$A:$H,集計用!Q$4,0)</f>
        <v>#N/A</v>
      </c>
      <c r="R78" s="3" t="e">
        <f t="shared" si="5"/>
        <v>#N/A</v>
      </c>
    </row>
    <row r="79" spans="1:18" x14ac:dyDescent="0.15">
      <c r="A79" s="3" t="str">
        <f t="shared" si="3"/>
        <v>_6月</v>
      </c>
      <c r="B79" s="3" t="str">
        <f t="shared" si="4"/>
        <v/>
      </c>
      <c r="C79" s="3" t="str">
        <f>入力表!A86</f>
        <v/>
      </c>
      <c r="D79" s="3" t="str">
        <f>入力表!B86</f>
        <v/>
      </c>
      <c r="E79" s="3" t="str">
        <f>入力表!C86</f>
        <v>6月</v>
      </c>
      <c r="F79" s="3">
        <f>入力表!D86</f>
        <v>0</v>
      </c>
      <c r="G79" s="3">
        <f>入力表!E86</f>
        <v>0</v>
      </c>
      <c r="H79" s="3">
        <f>入力表!F86</f>
        <v>0</v>
      </c>
      <c r="I79" s="3">
        <f>入力表!G86</f>
        <v>0</v>
      </c>
      <c r="J79" s="3">
        <f>入力表!H86</f>
        <v>0</v>
      </c>
      <c r="K79" s="3">
        <f>入力表!I86</f>
        <v>0</v>
      </c>
      <c r="L79" s="3" t="e">
        <f>F79*VLOOKUP($B79,排出係数!$A:$H,集計用!L$4,0)</f>
        <v>#N/A</v>
      </c>
      <c r="M79" s="3" t="e">
        <f>G79*VLOOKUP($B79,排出係数!$A:$H,集計用!M$4,0)</f>
        <v>#N/A</v>
      </c>
      <c r="N79" s="3" t="e">
        <f>H79*VLOOKUP($B79,排出係数!$A:$H,集計用!N$4,0)</f>
        <v>#N/A</v>
      </c>
      <c r="O79" s="3" t="e">
        <f>I79*VLOOKUP($B79,排出係数!$A:$H,集計用!O$4,0)</f>
        <v>#N/A</v>
      </c>
      <c r="P79" s="3" t="e">
        <f>J79*VLOOKUP($B79,排出係数!$A:$H,集計用!P$4,0)</f>
        <v>#N/A</v>
      </c>
      <c r="Q79" s="3" t="e">
        <f>K79*VLOOKUP($B79,排出係数!$A:$H,集計用!Q$4,0)</f>
        <v>#N/A</v>
      </c>
      <c r="R79" s="3" t="e">
        <f t="shared" si="5"/>
        <v>#N/A</v>
      </c>
    </row>
    <row r="80" spans="1:18" x14ac:dyDescent="0.15">
      <c r="A80" s="3" t="str">
        <f t="shared" si="3"/>
        <v>_7月</v>
      </c>
      <c r="B80" s="3" t="str">
        <f t="shared" si="4"/>
        <v/>
      </c>
      <c r="C80" s="3" t="str">
        <f>入力表!A87</f>
        <v/>
      </c>
      <c r="D80" s="3" t="str">
        <f>入力表!B87</f>
        <v/>
      </c>
      <c r="E80" s="3" t="str">
        <f>入力表!C87</f>
        <v>7月</v>
      </c>
      <c r="F80" s="3">
        <f>入力表!D87</f>
        <v>0</v>
      </c>
      <c r="G80" s="3">
        <f>入力表!E87</f>
        <v>0</v>
      </c>
      <c r="H80" s="3">
        <f>入力表!F87</f>
        <v>0</v>
      </c>
      <c r="I80" s="3">
        <f>入力表!G87</f>
        <v>0</v>
      </c>
      <c r="J80" s="3">
        <f>入力表!H87</f>
        <v>0</v>
      </c>
      <c r="K80" s="3">
        <f>入力表!I87</f>
        <v>0</v>
      </c>
      <c r="L80" s="3" t="e">
        <f>F80*VLOOKUP($B80,排出係数!$A:$H,集計用!L$4,0)</f>
        <v>#N/A</v>
      </c>
      <c r="M80" s="3" t="e">
        <f>G80*VLOOKUP($B80,排出係数!$A:$H,集計用!M$4,0)</f>
        <v>#N/A</v>
      </c>
      <c r="N80" s="3" t="e">
        <f>H80*VLOOKUP($B80,排出係数!$A:$H,集計用!N$4,0)</f>
        <v>#N/A</v>
      </c>
      <c r="O80" s="3" t="e">
        <f>I80*VLOOKUP($B80,排出係数!$A:$H,集計用!O$4,0)</f>
        <v>#N/A</v>
      </c>
      <c r="P80" s="3" t="e">
        <f>J80*VLOOKUP($B80,排出係数!$A:$H,集計用!P$4,0)</f>
        <v>#N/A</v>
      </c>
      <c r="Q80" s="3" t="e">
        <f>K80*VLOOKUP($B80,排出係数!$A:$H,集計用!Q$4,0)</f>
        <v>#N/A</v>
      </c>
      <c r="R80" s="3" t="e">
        <f t="shared" si="5"/>
        <v>#N/A</v>
      </c>
    </row>
    <row r="81" spans="1:18" x14ac:dyDescent="0.15">
      <c r="A81" s="3" t="str">
        <f t="shared" si="3"/>
        <v>_8月</v>
      </c>
      <c r="B81" s="3" t="str">
        <f t="shared" si="4"/>
        <v/>
      </c>
      <c r="C81" s="3" t="str">
        <f>入力表!A88</f>
        <v/>
      </c>
      <c r="D81" s="3" t="str">
        <f>入力表!B88</f>
        <v/>
      </c>
      <c r="E81" s="3" t="str">
        <f>入力表!C88</f>
        <v>8月</v>
      </c>
      <c r="F81" s="3">
        <f>入力表!D88</f>
        <v>0</v>
      </c>
      <c r="G81" s="3">
        <f>入力表!E88</f>
        <v>0</v>
      </c>
      <c r="H81" s="3">
        <f>入力表!F88</f>
        <v>0</v>
      </c>
      <c r="I81" s="3">
        <f>入力表!G88</f>
        <v>0</v>
      </c>
      <c r="J81" s="3">
        <f>入力表!H88</f>
        <v>0</v>
      </c>
      <c r="K81" s="3">
        <f>入力表!I88</f>
        <v>0</v>
      </c>
      <c r="L81" s="3" t="e">
        <f>F81*VLOOKUP($B81,排出係数!$A:$H,集計用!L$4,0)</f>
        <v>#N/A</v>
      </c>
      <c r="M81" s="3" t="e">
        <f>G81*VLOOKUP($B81,排出係数!$A:$H,集計用!M$4,0)</f>
        <v>#N/A</v>
      </c>
      <c r="N81" s="3" t="e">
        <f>H81*VLOOKUP($B81,排出係数!$A:$H,集計用!N$4,0)</f>
        <v>#N/A</v>
      </c>
      <c r="O81" s="3" t="e">
        <f>I81*VLOOKUP($B81,排出係数!$A:$H,集計用!O$4,0)</f>
        <v>#N/A</v>
      </c>
      <c r="P81" s="3" t="e">
        <f>J81*VLOOKUP($B81,排出係数!$A:$H,集計用!P$4,0)</f>
        <v>#N/A</v>
      </c>
      <c r="Q81" s="3" t="e">
        <f>K81*VLOOKUP($B81,排出係数!$A:$H,集計用!Q$4,0)</f>
        <v>#N/A</v>
      </c>
      <c r="R81" s="3" t="e">
        <f t="shared" si="5"/>
        <v>#N/A</v>
      </c>
    </row>
    <row r="82" spans="1:18" x14ac:dyDescent="0.15">
      <c r="A82" s="3" t="str">
        <f t="shared" si="3"/>
        <v>_9月</v>
      </c>
      <c r="B82" s="3" t="str">
        <f t="shared" si="4"/>
        <v/>
      </c>
      <c r="C82" s="3" t="str">
        <f>入力表!A89</f>
        <v/>
      </c>
      <c r="D82" s="3" t="str">
        <f>入力表!B89</f>
        <v/>
      </c>
      <c r="E82" s="3" t="str">
        <f>入力表!C89</f>
        <v>9月</v>
      </c>
      <c r="F82" s="3">
        <f>入力表!D89</f>
        <v>0</v>
      </c>
      <c r="G82" s="3">
        <f>入力表!E89</f>
        <v>0</v>
      </c>
      <c r="H82" s="3">
        <f>入力表!F89</f>
        <v>0</v>
      </c>
      <c r="I82" s="3">
        <f>入力表!G89</f>
        <v>0</v>
      </c>
      <c r="J82" s="3">
        <f>入力表!H89</f>
        <v>0</v>
      </c>
      <c r="K82" s="3">
        <f>入力表!I89</f>
        <v>0</v>
      </c>
      <c r="L82" s="3" t="e">
        <f>F82*VLOOKUP($B82,排出係数!$A:$H,集計用!L$4,0)</f>
        <v>#N/A</v>
      </c>
      <c r="M82" s="3" t="e">
        <f>G82*VLOOKUP($B82,排出係数!$A:$H,集計用!M$4,0)</f>
        <v>#N/A</v>
      </c>
      <c r="N82" s="3" t="e">
        <f>H82*VLOOKUP($B82,排出係数!$A:$H,集計用!N$4,0)</f>
        <v>#N/A</v>
      </c>
      <c r="O82" s="3" t="e">
        <f>I82*VLOOKUP($B82,排出係数!$A:$H,集計用!O$4,0)</f>
        <v>#N/A</v>
      </c>
      <c r="P82" s="3" t="e">
        <f>J82*VLOOKUP($B82,排出係数!$A:$H,集計用!P$4,0)</f>
        <v>#N/A</v>
      </c>
      <c r="Q82" s="3" t="e">
        <f>K82*VLOOKUP($B82,排出係数!$A:$H,集計用!Q$4,0)</f>
        <v>#N/A</v>
      </c>
      <c r="R82" s="3" t="e">
        <f t="shared" si="5"/>
        <v>#N/A</v>
      </c>
    </row>
    <row r="83" spans="1:18" x14ac:dyDescent="0.15">
      <c r="A83" s="3" t="str">
        <f t="shared" si="3"/>
        <v>_10月</v>
      </c>
      <c r="B83" s="3" t="str">
        <f t="shared" si="4"/>
        <v/>
      </c>
      <c r="C83" s="3" t="str">
        <f>入力表!A90</f>
        <v/>
      </c>
      <c r="D83" s="3" t="str">
        <f>入力表!B90</f>
        <v/>
      </c>
      <c r="E83" s="3" t="str">
        <f>入力表!C90</f>
        <v>10月</v>
      </c>
      <c r="F83" s="3">
        <f>入力表!D90</f>
        <v>0</v>
      </c>
      <c r="G83" s="3">
        <f>入力表!E90</f>
        <v>0</v>
      </c>
      <c r="H83" s="3">
        <f>入力表!F90</f>
        <v>0</v>
      </c>
      <c r="I83" s="3">
        <f>入力表!G90</f>
        <v>0</v>
      </c>
      <c r="J83" s="3">
        <f>入力表!H90</f>
        <v>0</v>
      </c>
      <c r="K83" s="3">
        <f>入力表!I90</f>
        <v>0</v>
      </c>
      <c r="L83" s="3" t="e">
        <f>F83*VLOOKUP($B83,排出係数!$A:$H,集計用!L$4,0)</f>
        <v>#N/A</v>
      </c>
      <c r="M83" s="3" t="e">
        <f>G83*VLOOKUP($B83,排出係数!$A:$H,集計用!M$4,0)</f>
        <v>#N/A</v>
      </c>
      <c r="N83" s="3" t="e">
        <f>H83*VLOOKUP($B83,排出係数!$A:$H,集計用!N$4,0)</f>
        <v>#N/A</v>
      </c>
      <c r="O83" s="3" t="e">
        <f>I83*VLOOKUP($B83,排出係数!$A:$H,集計用!O$4,0)</f>
        <v>#N/A</v>
      </c>
      <c r="P83" s="3" t="e">
        <f>J83*VLOOKUP($B83,排出係数!$A:$H,集計用!P$4,0)</f>
        <v>#N/A</v>
      </c>
      <c r="Q83" s="3" t="e">
        <f>K83*VLOOKUP($B83,排出係数!$A:$H,集計用!Q$4,0)</f>
        <v>#N/A</v>
      </c>
      <c r="R83" s="3" t="e">
        <f t="shared" si="5"/>
        <v>#N/A</v>
      </c>
    </row>
    <row r="84" spans="1:18" x14ac:dyDescent="0.15">
      <c r="A84" s="3" t="str">
        <f t="shared" si="3"/>
        <v>_11月</v>
      </c>
      <c r="B84" s="3" t="str">
        <f t="shared" si="4"/>
        <v/>
      </c>
      <c r="C84" s="3" t="str">
        <f>入力表!A91</f>
        <v/>
      </c>
      <c r="D84" s="3" t="str">
        <f>入力表!B91</f>
        <v/>
      </c>
      <c r="E84" s="3" t="str">
        <f>入力表!C91</f>
        <v>11月</v>
      </c>
      <c r="F84" s="3">
        <f>入力表!D91</f>
        <v>0</v>
      </c>
      <c r="G84" s="3">
        <f>入力表!E91</f>
        <v>0</v>
      </c>
      <c r="H84" s="3">
        <f>入力表!F91</f>
        <v>0</v>
      </c>
      <c r="I84" s="3">
        <f>入力表!G91</f>
        <v>0</v>
      </c>
      <c r="J84" s="3">
        <f>入力表!H91</f>
        <v>0</v>
      </c>
      <c r="K84" s="3">
        <f>入力表!I91</f>
        <v>0</v>
      </c>
      <c r="L84" s="3" t="e">
        <f>F84*VLOOKUP($B84,排出係数!$A:$H,集計用!L$4,0)</f>
        <v>#N/A</v>
      </c>
      <c r="M84" s="3" t="e">
        <f>G84*VLOOKUP($B84,排出係数!$A:$H,集計用!M$4,0)</f>
        <v>#N/A</v>
      </c>
      <c r="N84" s="3" t="e">
        <f>H84*VLOOKUP($B84,排出係数!$A:$H,集計用!N$4,0)</f>
        <v>#N/A</v>
      </c>
      <c r="O84" s="3" t="e">
        <f>I84*VLOOKUP($B84,排出係数!$A:$H,集計用!O$4,0)</f>
        <v>#N/A</v>
      </c>
      <c r="P84" s="3" t="e">
        <f>J84*VLOOKUP($B84,排出係数!$A:$H,集計用!P$4,0)</f>
        <v>#N/A</v>
      </c>
      <c r="Q84" s="3" t="e">
        <f>K84*VLOOKUP($B84,排出係数!$A:$H,集計用!Q$4,0)</f>
        <v>#N/A</v>
      </c>
      <c r="R84" s="3" t="e">
        <f t="shared" si="5"/>
        <v>#N/A</v>
      </c>
    </row>
    <row r="85" spans="1:18" x14ac:dyDescent="0.15">
      <c r="A85" s="3" t="str">
        <f t="shared" si="3"/>
        <v>_12月</v>
      </c>
      <c r="B85" s="3" t="str">
        <f t="shared" si="4"/>
        <v/>
      </c>
      <c r="C85" s="3" t="str">
        <f>入力表!A92</f>
        <v/>
      </c>
      <c r="D85" s="3" t="str">
        <f>入力表!B92</f>
        <v/>
      </c>
      <c r="E85" s="3" t="str">
        <f>入力表!C92</f>
        <v>12月</v>
      </c>
      <c r="F85" s="3">
        <f>入力表!D92</f>
        <v>0</v>
      </c>
      <c r="G85" s="3">
        <f>入力表!E92</f>
        <v>0</v>
      </c>
      <c r="H85" s="3">
        <f>入力表!F92</f>
        <v>0</v>
      </c>
      <c r="I85" s="3">
        <f>入力表!G92</f>
        <v>0</v>
      </c>
      <c r="J85" s="3">
        <f>入力表!H92</f>
        <v>0</v>
      </c>
      <c r="K85" s="3">
        <f>入力表!I92</f>
        <v>0</v>
      </c>
      <c r="L85" s="3" t="e">
        <f>F85*VLOOKUP($B85,排出係数!$A:$H,集計用!L$4,0)</f>
        <v>#N/A</v>
      </c>
      <c r="M85" s="3" t="e">
        <f>G85*VLOOKUP($B85,排出係数!$A:$H,集計用!M$4,0)</f>
        <v>#N/A</v>
      </c>
      <c r="N85" s="3" t="e">
        <f>H85*VLOOKUP($B85,排出係数!$A:$H,集計用!N$4,0)</f>
        <v>#N/A</v>
      </c>
      <c r="O85" s="3" t="e">
        <f>I85*VLOOKUP($B85,排出係数!$A:$H,集計用!O$4,0)</f>
        <v>#N/A</v>
      </c>
      <c r="P85" s="3" t="e">
        <f>J85*VLOOKUP($B85,排出係数!$A:$H,集計用!P$4,0)</f>
        <v>#N/A</v>
      </c>
      <c r="Q85" s="3" t="e">
        <f>K85*VLOOKUP($B85,排出係数!$A:$H,集計用!Q$4,0)</f>
        <v>#N/A</v>
      </c>
      <c r="R85" s="3" t="e">
        <f t="shared" si="5"/>
        <v>#N/A</v>
      </c>
    </row>
    <row r="86" spans="1:18" x14ac:dyDescent="0.15">
      <c r="A86" s="3" t="e">
        <f t="shared" si="3"/>
        <v>#VALUE!</v>
      </c>
      <c r="B86" s="3" t="e">
        <f t="shared" si="4"/>
        <v>#VALUE!</v>
      </c>
      <c r="C86" s="3" t="str">
        <f>入力表!A93</f>
        <v/>
      </c>
      <c r="D86" s="3" t="str">
        <f>入力表!B93</f>
        <v/>
      </c>
      <c r="E86" s="3" t="str">
        <f>入力表!C93</f>
        <v>1月</v>
      </c>
      <c r="F86" s="3">
        <f>入力表!D93</f>
        <v>0</v>
      </c>
      <c r="G86" s="3">
        <f>入力表!E93</f>
        <v>0</v>
      </c>
      <c r="H86" s="3">
        <f>入力表!F93</f>
        <v>0</v>
      </c>
      <c r="I86" s="3">
        <f>入力表!G93</f>
        <v>0</v>
      </c>
      <c r="J86" s="3">
        <f>入力表!H93</f>
        <v>0</v>
      </c>
      <c r="K86" s="3">
        <f>入力表!I93</f>
        <v>0</v>
      </c>
      <c r="L86" s="3" t="e">
        <f>F86*VLOOKUP($B86,排出係数!$A:$H,集計用!L$4,0)</f>
        <v>#VALUE!</v>
      </c>
      <c r="M86" s="3" t="e">
        <f>G86*VLOOKUP($B86,排出係数!$A:$H,集計用!M$4,0)</f>
        <v>#VALUE!</v>
      </c>
      <c r="N86" s="3" t="e">
        <f>H86*VLOOKUP($B86,排出係数!$A:$H,集計用!N$4,0)</f>
        <v>#VALUE!</v>
      </c>
      <c r="O86" s="3" t="e">
        <f>I86*VLOOKUP($B86,排出係数!$A:$H,集計用!O$4,0)</f>
        <v>#VALUE!</v>
      </c>
      <c r="P86" s="3" t="e">
        <f>J86*VLOOKUP($B86,排出係数!$A:$H,集計用!P$4,0)</f>
        <v>#VALUE!</v>
      </c>
      <c r="Q86" s="3" t="e">
        <f>K86*VLOOKUP($B86,排出係数!$A:$H,集計用!Q$4,0)</f>
        <v>#VALUE!</v>
      </c>
      <c r="R86" s="3" t="e">
        <f t="shared" si="5"/>
        <v>#VALUE!</v>
      </c>
    </row>
    <row r="87" spans="1:18" x14ac:dyDescent="0.15">
      <c r="A87" s="3" t="e">
        <f t="shared" si="3"/>
        <v>#VALUE!</v>
      </c>
      <c r="B87" s="3" t="e">
        <f t="shared" si="4"/>
        <v>#VALUE!</v>
      </c>
      <c r="C87" s="3" t="str">
        <f>入力表!A94</f>
        <v/>
      </c>
      <c r="D87" s="3" t="str">
        <f>入力表!B94</f>
        <v/>
      </c>
      <c r="E87" s="3" t="str">
        <f>入力表!C94</f>
        <v>2月</v>
      </c>
      <c r="F87" s="3">
        <f>入力表!D94</f>
        <v>0</v>
      </c>
      <c r="G87" s="3">
        <f>入力表!E94</f>
        <v>0</v>
      </c>
      <c r="H87" s="3">
        <f>入力表!F94</f>
        <v>0</v>
      </c>
      <c r="I87" s="3">
        <f>入力表!G94</f>
        <v>0</v>
      </c>
      <c r="J87" s="3">
        <f>入力表!H94</f>
        <v>0</v>
      </c>
      <c r="K87" s="3">
        <f>入力表!I94</f>
        <v>0</v>
      </c>
      <c r="L87" s="3" t="e">
        <f>F87*VLOOKUP($B87,排出係数!$A:$H,集計用!L$4,0)</f>
        <v>#VALUE!</v>
      </c>
      <c r="M87" s="3" t="e">
        <f>G87*VLOOKUP($B87,排出係数!$A:$H,集計用!M$4,0)</f>
        <v>#VALUE!</v>
      </c>
      <c r="N87" s="3" t="e">
        <f>H87*VLOOKUP($B87,排出係数!$A:$H,集計用!N$4,0)</f>
        <v>#VALUE!</v>
      </c>
      <c r="O87" s="3" t="e">
        <f>I87*VLOOKUP($B87,排出係数!$A:$H,集計用!O$4,0)</f>
        <v>#VALUE!</v>
      </c>
      <c r="P87" s="3" t="e">
        <f>J87*VLOOKUP($B87,排出係数!$A:$H,集計用!P$4,0)</f>
        <v>#VALUE!</v>
      </c>
      <c r="Q87" s="3" t="e">
        <f>K87*VLOOKUP($B87,排出係数!$A:$H,集計用!Q$4,0)</f>
        <v>#VALUE!</v>
      </c>
      <c r="R87" s="3" t="e">
        <f t="shared" si="5"/>
        <v>#VALUE!</v>
      </c>
    </row>
    <row r="88" spans="1:18" x14ac:dyDescent="0.15">
      <c r="A88" s="3" t="e">
        <f t="shared" si="3"/>
        <v>#VALUE!</v>
      </c>
      <c r="B88" s="3" t="e">
        <f t="shared" si="4"/>
        <v>#VALUE!</v>
      </c>
      <c r="C88" s="3" t="str">
        <f>入力表!A95</f>
        <v/>
      </c>
      <c r="D88" s="3" t="str">
        <f>入力表!B95</f>
        <v/>
      </c>
      <c r="E88" s="3" t="str">
        <f>入力表!C95</f>
        <v>3月</v>
      </c>
      <c r="F88" s="3">
        <f>入力表!D95</f>
        <v>0</v>
      </c>
      <c r="G88" s="3">
        <f>入力表!E95</f>
        <v>0</v>
      </c>
      <c r="H88" s="3">
        <f>入力表!F95</f>
        <v>0</v>
      </c>
      <c r="I88" s="3">
        <f>入力表!G95</f>
        <v>0</v>
      </c>
      <c r="J88" s="3">
        <f>入力表!H95</f>
        <v>0</v>
      </c>
      <c r="K88" s="3">
        <f>入力表!I95</f>
        <v>0</v>
      </c>
      <c r="L88" s="3" t="e">
        <f>F88*VLOOKUP($B88,排出係数!$A:$H,集計用!L$4,0)</f>
        <v>#VALUE!</v>
      </c>
      <c r="M88" s="3" t="e">
        <f>G88*VLOOKUP($B88,排出係数!$A:$H,集計用!M$4,0)</f>
        <v>#VALUE!</v>
      </c>
      <c r="N88" s="3" t="e">
        <f>H88*VLOOKUP($B88,排出係数!$A:$H,集計用!N$4,0)</f>
        <v>#VALUE!</v>
      </c>
      <c r="O88" s="3" t="e">
        <f>I88*VLOOKUP($B88,排出係数!$A:$H,集計用!O$4,0)</f>
        <v>#VALUE!</v>
      </c>
      <c r="P88" s="3" t="e">
        <f>J88*VLOOKUP($B88,排出係数!$A:$H,集計用!P$4,0)</f>
        <v>#VALUE!</v>
      </c>
      <c r="Q88" s="3" t="e">
        <f>K88*VLOOKUP($B88,排出係数!$A:$H,集計用!Q$4,0)</f>
        <v>#VALUE!</v>
      </c>
      <c r="R88" s="3" t="e">
        <f t="shared" si="5"/>
        <v>#VALUE!</v>
      </c>
    </row>
    <row r="89" spans="1:18" x14ac:dyDescent="0.15">
      <c r="A89" s="3" t="str">
        <f t="shared" si="3"/>
        <v>_4月</v>
      </c>
      <c r="B89" s="3" t="str">
        <f t="shared" si="4"/>
        <v/>
      </c>
      <c r="C89" s="3" t="str">
        <f>入力表!A96</f>
        <v/>
      </c>
      <c r="D89" s="3" t="str">
        <f>入力表!B96</f>
        <v/>
      </c>
      <c r="E89" s="3" t="str">
        <f>入力表!C96</f>
        <v>4月</v>
      </c>
      <c r="F89" s="3">
        <f>入力表!D96</f>
        <v>0</v>
      </c>
      <c r="G89" s="3">
        <f>入力表!E96</f>
        <v>0</v>
      </c>
      <c r="H89" s="3">
        <f>入力表!F96</f>
        <v>0</v>
      </c>
      <c r="I89" s="3">
        <f>入力表!G96</f>
        <v>0</v>
      </c>
      <c r="J89" s="3">
        <f>入力表!H96</f>
        <v>0</v>
      </c>
      <c r="K89" s="3">
        <f>入力表!I96</f>
        <v>0</v>
      </c>
      <c r="L89" s="3" t="e">
        <f>F89*VLOOKUP($B89,排出係数!$A:$H,集計用!L$4,0)</f>
        <v>#N/A</v>
      </c>
      <c r="M89" s="3" t="e">
        <f>G89*VLOOKUP($B89,排出係数!$A:$H,集計用!M$4,0)</f>
        <v>#N/A</v>
      </c>
      <c r="N89" s="3" t="e">
        <f>H89*VLOOKUP($B89,排出係数!$A:$H,集計用!N$4,0)</f>
        <v>#N/A</v>
      </c>
      <c r="O89" s="3" t="e">
        <f>I89*VLOOKUP($B89,排出係数!$A:$H,集計用!O$4,0)</f>
        <v>#N/A</v>
      </c>
      <c r="P89" s="3" t="e">
        <f>J89*VLOOKUP($B89,排出係数!$A:$H,集計用!P$4,0)</f>
        <v>#N/A</v>
      </c>
      <c r="Q89" s="3" t="e">
        <f>K89*VLOOKUP($B89,排出係数!$A:$H,集計用!Q$4,0)</f>
        <v>#N/A</v>
      </c>
      <c r="R89" s="3" t="e">
        <f t="shared" si="5"/>
        <v>#N/A</v>
      </c>
    </row>
    <row r="90" spans="1:18" x14ac:dyDescent="0.15">
      <c r="A90" s="3" t="str">
        <f t="shared" si="3"/>
        <v>_5月</v>
      </c>
      <c r="B90" s="3" t="str">
        <f t="shared" si="4"/>
        <v/>
      </c>
      <c r="C90" s="3" t="str">
        <f>入力表!A97</f>
        <v/>
      </c>
      <c r="D90" s="3" t="str">
        <f>入力表!B97</f>
        <v/>
      </c>
      <c r="E90" s="3" t="str">
        <f>入力表!C97</f>
        <v>5月</v>
      </c>
      <c r="F90" s="3">
        <f>入力表!D97</f>
        <v>0</v>
      </c>
      <c r="G90" s="3">
        <f>入力表!E97</f>
        <v>0</v>
      </c>
      <c r="H90" s="3">
        <f>入力表!F97</f>
        <v>0</v>
      </c>
      <c r="I90" s="3">
        <f>入力表!G97</f>
        <v>0</v>
      </c>
      <c r="J90" s="3">
        <f>入力表!H97</f>
        <v>0</v>
      </c>
      <c r="K90" s="3">
        <f>入力表!I97</f>
        <v>0</v>
      </c>
      <c r="L90" s="3" t="e">
        <f>F90*VLOOKUP($B90,排出係数!$A:$H,集計用!L$4,0)</f>
        <v>#N/A</v>
      </c>
      <c r="M90" s="3" t="e">
        <f>G90*VLOOKUP($B90,排出係数!$A:$H,集計用!M$4,0)</f>
        <v>#N/A</v>
      </c>
      <c r="N90" s="3" t="e">
        <f>H90*VLOOKUP($B90,排出係数!$A:$H,集計用!N$4,0)</f>
        <v>#N/A</v>
      </c>
      <c r="O90" s="3" t="e">
        <f>I90*VLOOKUP($B90,排出係数!$A:$H,集計用!O$4,0)</f>
        <v>#N/A</v>
      </c>
      <c r="P90" s="3" t="e">
        <f>J90*VLOOKUP($B90,排出係数!$A:$H,集計用!P$4,0)</f>
        <v>#N/A</v>
      </c>
      <c r="Q90" s="3" t="e">
        <f>K90*VLOOKUP($B90,排出係数!$A:$H,集計用!Q$4,0)</f>
        <v>#N/A</v>
      </c>
      <c r="R90" s="3" t="e">
        <f t="shared" si="5"/>
        <v>#N/A</v>
      </c>
    </row>
    <row r="91" spans="1:18" x14ac:dyDescent="0.15">
      <c r="A91" s="3" t="str">
        <f t="shared" si="3"/>
        <v>_6月</v>
      </c>
      <c r="B91" s="3" t="str">
        <f t="shared" si="4"/>
        <v/>
      </c>
      <c r="C91" s="3" t="str">
        <f>入力表!A98</f>
        <v/>
      </c>
      <c r="D91" s="3" t="str">
        <f>入力表!B98</f>
        <v/>
      </c>
      <c r="E91" s="3" t="str">
        <f>入力表!C98</f>
        <v>6月</v>
      </c>
      <c r="F91" s="3">
        <f>入力表!D98</f>
        <v>0</v>
      </c>
      <c r="G91" s="3">
        <f>入力表!E98</f>
        <v>0</v>
      </c>
      <c r="H91" s="3">
        <f>入力表!F98</f>
        <v>0</v>
      </c>
      <c r="I91" s="3">
        <f>入力表!G98</f>
        <v>0</v>
      </c>
      <c r="J91" s="3">
        <f>入力表!H98</f>
        <v>0</v>
      </c>
      <c r="K91" s="3">
        <f>入力表!I98</f>
        <v>0</v>
      </c>
      <c r="L91" s="3" t="e">
        <f>F91*VLOOKUP($B91,排出係数!$A:$H,集計用!L$4,0)</f>
        <v>#N/A</v>
      </c>
      <c r="M91" s="3" t="e">
        <f>G91*VLOOKUP($B91,排出係数!$A:$H,集計用!M$4,0)</f>
        <v>#N/A</v>
      </c>
      <c r="N91" s="3" t="e">
        <f>H91*VLOOKUP($B91,排出係数!$A:$H,集計用!N$4,0)</f>
        <v>#N/A</v>
      </c>
      <c r="O91" s="3" t="e">
        <f>I91*VLOOKUP($B91,排出係数!$A:$H,集計用!O$4,0)</f>
        <v>#N/A</v>
      </c>
      <c r="P91" s="3" t="e">
        <f>J91*VLOOKUP($B91,排出係数!$A:$H,集計用!P$4,0)</f>
        <v>#N/A</v>
      </c>
      <c r="Q91" s="3" t="e">
        <f>K91*VLOOKUP($B91,排出係数!$A:$H,集計用!Q$4,0)</f>
        <v>#N/A</v>
      </c>
      <c r="R91" s="3" t="e">
        <f t="shared" si="5"/>
        <v>#N/A</v>
      </c>
    </row>
    <row r="92" spans="1:18" x14ac:dyDescent="0.15">
      <c r="A92" s="3" t="str">
        <f t="shared" si="3"/>
        <v>_7月</v>
      </c>
      <c r="B92" s="3" t="str">
        <f t="shared" si="4"/>
        <v/>
      </c>
      <c r="C92" s="3" t="str">
        <f>入力表!A99</f>
        <v/>
      </c>
      <c r="D92" s="3" t="str">
        <f>入力表!B99</f>
        <v/>
      </c>
      <c r="E92" s="3" t="str">
        <f>入力表!C99</f>
        <v>7月</v>
      </c>
      <c r="F92" s="3">
        <f>入力表!D99</f>
        <v>0</v>
      </c>
      <c r="G92" s="3">
        <f>入力表!E99</f>
        <v>0</v>
      </c>
      <c r="H92" s="3">
        <f>入力表!F99</f>
        <v>0</v>
      </c>
      <c r="I92" s="3">
        <f>入力表!G99</f>
        <v>0</v>
      </c>
      <c r="J92" s="3">
        <f>入力表!H99</f>
        <v>0</v>
      </c>
      <c r="K92" s="3">
        <f>入力表!I99</f>
        <v>0</v>
      </c>
      <c r="L92" s="3" t="e">
        <f>F92*VLOOKUP($B92,排出係数!$A:$H,集計用!L$4,0)</f>
        <v>#N/A</v>
      </c>
      <c r="M92" s="3" t="e">
        <f>G92*VLOOKUP($B92,排出係数!$A:$H,集計用!M$4,0)</f>
        <v>#N/A</v>
      </c>
      <c r="N92" s="3" t="e">
        <f>H92*VLOOKUP($B92,排出係数!$A:$H,集計用!N$4,0)</f>
        <v>#N/A</v>
      </c>
      <c r="O92" s="3" t="e">
        <f>I92*VLOOKUP($B92,排出係数!$A:$H,集計用!O$4,0)</f>
        <v>#N/A</v>
      </c>
      <c r="P92" s="3" t="e">
        <f>J92*VLOOKUP($B92,排出係数!$A:$H,集計用!P$4,0)</f>
        <v>#N/A</v>
      </c>
      <c r="Q92" s="3" t="e">
        <f>K92*VLOOKUP($B92,排出係数!$A:$H,集計用!Q$4,0)</f>
        <v>#N/A</v>
      </c>
      <c r="R92" s="3" t="e">
        <f t="shared" si="5"/>
        <v>#N/A</v>
      </c>
    </row>
    <row r="93" spans="1:18" x14ac:dyDescent="0.15">
      <c r="A93" s="3" t="str">
        <f t="shared" si="3"/>
        <v>_8月</v>
      </c>
      <c r="B93" s="3" t="str">
        <f t="shared" si="4"/>
        <v/>
      </c>
      <c r="C93" s="3" t="str">
        <f>入力表!A100</f>
        <v/>
      </c>
      <c r="D93" s="3" t="str">
        <f>入力表!B100</f>
        <v/>
      </c>
      <c r="E93" s="3" t="str">
        <f>入力表!C100</f>
        <v>8月</v>
      </c>
      <c r="F93" s="3">
        <f>入力表!D100</f>
        <v>0</v>
      </c>
      <c r="G93" s="3">
        <f>入力表!E100</f>
        <v>0</v>
      </c>
      <c r="H93" s="3">
        <f>入力表!F100</f>
        <v>0</v>
      </c>
      <c r="I93" s="3">
        <f>入力表!G100</f>
        <v>0</v>
      </c>
      <c r="J93" s="3">
        <f>入力表!H100</f>
        <v>0</v>
      </c>
      <c r="K93" s="3">
        <f>入力表!I100</f>
        <v>0</v>
      </c>
      <c r="L93" s="3" t="e">
        <f>F93*VLOOKUP($B93,排出係数!$A:$H,集計用!L$4,0)</f>
        <v>#N/A</v>
      </c>
      <c r="M93" s="3" t="e">
        <f>G93*VLOOKUP($B93,排出係数!$A:$H,集計用!M$4,0)</f>
        <v>#N/A</v>
      </c>
      <c r="N93" s="3" t="e">
        <f>H93*VLOOKUP($B93,排出係数!$A:$H,集計用!N$4,0)</f>
        <v>#N/A</v>
      </c>
      <c r="O93" s="3" t="e">
        <f>I93*VLOOKUP($B93,排出係数!$A:$H,集計用!O$4,0)</f>
        <v>#N/A</v>
      </c>
      <c r="P93" s="3" t="e">
        <f>J93*VLOOKUP($B93,排出係数!$A:$H,集計用!P$4,0)</f>
        <v>#N/A</v>
      </c>
      <c r="Q93" s="3" t="e">
        <f>K93*VLOOKUP($B93,排出係数!$A:$H,集計用!Q$4,0)</f>
        <v>#N/A</v>
      </c>
      <c r="R93" s="3" t="e">
        <f t="shared" si="5"/>
        <v>#N/A</v>
      </c>
    </row>
    <row r="94" spans="1:18" x14ac:dyDescent="0.15">
      <c r="A94" s="3" t="str">
        <f t="shared" si="3"/>
        <v>_9月</v>
      </c>
      <c r="B94" s="3" t="str">
        <f t="shared" si="4"/>
        <v/>
      </c>
      <c r="C94" s="3" t="str">
        <f>入力表!A101</f>
        <v/>
      </c>
      <c r="D94" s="3" t="str">
        <f>入力表!B101</f>
        <v/>
      </c>
      <c r="E94" s="3" t="str">
        <f>入力表!C101</f>
        <v>9月</v>
      </c>
      <c r="F94" s="3">
        <f>入力表!D101</f>
        <v>0</v>
      </c>
      <c r="G94" s="3">
        <f>入力表!E101</f>
        <v>0</v>
      </c>
      <c r="H94" s="3">
        <f>入力表!F101</f>
        <v>0</v>
      </c>
      <c r="I94" s="3">
        <f>入力表!G101</f>
        <v>0</v>
      </c>
      <c r="J94" s="3">
        <f>入力表!H101</f>
        <v>0</v>
      </c>
      <c r="K94" s="3">
        <f>入力表!I101</f>
        <v>0</v>
      </c>
      <c r="L94" s="3" t="e">
        <f>F94*VLOOKUP($B94,排出係数!$A:$H,集計用!L$4,0)</f>
        <v>#N/A</v>
      </c>
      <c r="M94" s="3" t="e">
        <f>G94*VLOOKUP($B94,排出係数!$A:$H,集計用!M$4,0)</f>
        <v>#N/A</v>
      </c>
      <c r="N94" s="3" t="e">
        <f>H94*VLOOKUP($B94,排出係数!$A:$H,集計用!N$4,0)</f>
        <v>#N/A</v>
      </c>
      <c r="O94" s="3" t="e">
        <f>I94*VLOOKUP($B94,排出係数!$A:$H,集計用!O$4,0)</f>
        <v>#N/A</v>
      </c>
      <c r="P94" s="3" t="e">
        <f>J94*VLOOKUP($B94,排出係数!$A:$H,集計用!P$4,0)</f>
        <v>#N/A</v>
      </c>
      <c r="Q94" s="3" t="e">
        <f>K94*VLOOKUP($B94,排出係数!$A:$H,集計用!Q$4,0)</f>
        <v>#N/A</v>
      </c>
      <c r="R94" s="3" t="e">
        <f t="shared" si="5"/>
        <v>#N/A</v>
      </c>
    </row>
    <row r="95" spans="1:18" x14ac:dyDescent="0.15">
      <c r="A95" s="3" t="str">
        <f t="shared" si="3"/>
        <v>_10月</v>
      </c>
      <c r="B95" s="3" t="str">
        <f t="shared" si="4"/>
        <v/>
      </c>
      <c r="C95" s="3" t="str">
        <f>入力表!A102</f>
        <v/>
      </c>
      <c r="D95" s="3" t="str">
        <f>入力表!B102</f>
        <v/>
      </c>
      <c r="E95" s="3" t="str">
        <f>入力表!C102</f>
        <v>10月</v>
      </c>
      <c r="F95" s="3">
        <f>入力表!D102</f>
        <v>0</v>
      </c>
      <c r="G95" s="3">
        <f>入力表!E102</f>
        <v>0</v>
      </c>
      <c r="H95" s="3">
        <f>入力表!F102</f>
        <v>0</v>
      </c>
      <c r="I95" s="3">
        <f>入力表!G102</f>
        <v>0</v>
      </c>
      <c r="J95" s="3">
        <f>入力表!H102</f>
        <v>0</v>
      </c>
      <c r="K95" s="3">
        <f>入力表!I102</f>
        <v>0</v>
      </c>
      <c r="L95" s="3" t="e">
        <f>F95*VLOOKUP($B95,排出係数!$A:$H,集計用!L$4,0)</f>
        <v>#N/A</v>
      </c>
      <c r="M95" s="3" t="e">
        <f>G95*VLOOKUP($B95,排出係数!$A:$H,集計用!M$4,0)</f>
        <v>#N/A</v>
      </c>
      <c r="N95" s="3" t="e">
        <f>H95*VLOOKUP($B95,排出係数!$A:$H,集計用!N$4,0)</f>
        <v>#N/A</v>
      </c>
      <c r="O95" s="3" t="e">
        <f>I95*VLOOKUP($B95,排出係数!$A:$H,集計用!O$4,0)</f>
        <v>#N/A</v>
      </c>
      <c r="P95" s="3" t="e">
        <f>J95*VLOOKUP($B95,排出係数!$A:$H,集計用!P$4,0)</f>
        <v>#N/A</v>
      </c>
      <c r="Q95" s="3" t="e">
        <f>K95*VLOOKUP($B95,排出係数!$A:$H,集計用!Q$4,0)</f>
        <v>#N/A</v>
      </c>
      <c r="R95" s="3" t="e">
        <f t="shared" si="5"/>
        <v>#N/A</v>
      </c>
    </row>
    <row r="96" spans="1:18" x14ac:dyDescent="0.15">
      <c r="A96" s="3" t="str">
        <f t="shared" si="3"/>
        <v>_11月</v>
      </c>
      <c r="B96" s="3" t="str">
        <f t="shared" si="4"/>
        <v/>
      </c>
      <c r="C96" s="3" t="str">
        <f>入力表!A103</f>
        <v/>
      </c>
      <c r="D96" s="3" t="str">
        <f>入力表!B103</f>
        <v/>
      </c>
      <c r="E96" s="3" t="str">
        <f>入力表!C103</f>
        <v>11月</v>
      </c>
      <c r="F96" s="3">
        <f>入力表!D103</f>
        <v>0</v>
      </c>
      <c r="G96" s="3">
        <f>入力表!E103</f>
        <v>0</v>
      </c>
      <c r="H96" s="3">
        <f>入力表!F103</f>
        <v>0</v>
      </c>
      <c r="I96" s="3">
        <f>入力表!G103</f>
        <v>0</v>
      </c>
      <c r="J96" s="3">
        <f>入力表!H103</f>
        <v>0</v>
      </c>
      <c r="K96" s="3">
        <f>入力表!I103</f>
        <v>0</v>
      </c>
      <c r="L96" s="3" t="e">
        <f>F96*VLOOKUP($B96,排出係数!$A:$H,集計用!L$4,0)</f>
        <v>#N/A</v>
      </c>
      <c r="M96" s="3" t="e">
        <f>G96*VLOOKUP($B96,排出係数!$A:$H,集計用!M$4,0)</f>
        <v>#N/A</v>
      </c>
      <c r="N96" s="3" t="e">
        <f>H96*VLOOKUP($B96,排出係数!$A:$H,集計用!N$4,0)</f>
        <v>#N/A</v>
      </c>
      <c r="O96" s="3" t="e">
        <f>I96*VLOOKUP($B96,排出係数!$A:$H,集計用!O$4,0)</f>
        <v>#N/A</v>
      </c>
      <c r="P96" s="3" t="e">
        <f>J96*VLOOKUP($B96,排出係数!$A:$H,集計用!P$4,0)</f>
        <v>#N/A</v>
      </c>
      <c r="Q96" s="3" t="e">
        <f>K96*VLOOKUP($B96,排出係数!$A:$H,集計用!Q$4,0)</f>
        <v>#N/A</v>
      </c>
      <c r="R96" s="3" t="e">
        <f t="shared" si="5"/>
        <v>#N/A</v>
      </c>
    </row>
    <row r="97" spans="1:18" x14ac:dyDescent="0.15">
      <c r="A97" s="3" t="str">
        <f t="shared" si="3"/>
        <v>_12月</v>
      </c>
      <c r="B97" s="3" t="str">
        <f t="shared" si="4"/>
        <v/>
      </c>
      <c r="C97" s="3" t="str">
        <f>入力表!A104</f>
        <v/>
      </c>
      <c r="D97" s="3" t="str">
        <f>入力表!B104</f>
        <v/>
      </c>
      <c r="E97" s="3" t="str">
        <f>入力表!C104</f>
        <v>12月</v>
      </c>
      <c r="F97" s="3">
        <f>入力表!D104</f>
        <v>0</v>
      </c>
      <c r="G97" s="3">
        <f>入力表!E104</f>
        <v>0</v>
      </c>
      <c r="H97" s="3">
        <f>入力表!F104</f>
        <v>0</v>
      </c>
      <c r="I97" s="3">
        <f>入力表!G104</f>
        <v>0</v>
      </c>
      <c r="J97" s="3">
        <f>入力表!H104</f>
        <v>0</v>
      </c>
      <c r="K97" s="3">
        <f>入力表!I104</f>
        <v>0</v>
      </c>
      <c r="L97" s="3" t="e">
        <f>F97*VLOOKUP($B97,排出係数!$A:$H,集計用!L$4,0)</f>
        <v>#N/A</v>
      </c>
      <c r="M97" s="3" t="e">
        <f>G97*VLOOKUP($B97,排出係数!$A:$H,集計用!M$4,0)</f>
        <v>#N/A</v>
      </c>
      <c r="N97" s="3" t="e">
        <f>H97*VLOOKUP($B97,排出係数!$A:$H,集計用!N$4,0)</f>
        <v>#N/A</v>
      </c>
      <c r="O97" s="3" t="e">
        <f>I97*VLOOKUP($B97,排出係数!$A:$H,集計用!O$4,0)</f>
        <v>#N/A</v>
      </c>
      <c r="P97" s="3" t="e">
        <f>J97*VLOOKUP($B97,排出係数!$A:$H,集計用!P$4,0)</f>
        <v>#N/A</v>
      </c>
      <c r="Q97" s="3" t="e">
        <f>K97*VLOOKUP($B97,排出係数!$A:$H,集計用!Q$4,0)</f>
        <v>#N/A</v>
      </c>
      <c r="R97" s="3" t="e">
        <f t="shared" si="5"/>
        <v>#N/A</v>
      </c>
    </row>
    <row r="98" spans="1:18" x14ac:dyDescent="0.15">
      <c r="A98" s="3" t="e">
        <f t="shared" si="3"/>
        <v>#VALUE!</v>
      </c>
      <c r="B98" s="3" t="e">
        <f t="shared" si="4"/>
        <v>#VALUE!</v>
      </c>
      <c r="C98" s="3" t="str">
        <f>入力表!A105</f>
        <v/>
      </c>
      <c r="D98" s="3" t="str">
        <f>入力表!B105</f>
        <v/>
      </c>
      <c r="E98" s="3" t="str">
        <f>入力表!C105</f>
        <v>1月</v>
      </c>
      <c r="F98" s="3">
        <f>入力表!D105</f>
        <v>0</v>
      </c>
      <c r="G98" s="3">
        <f>入力表!E105</f>
        <v>0</v>
      </c>
      <c r="H98" s="3">
        <f>入力表!F105</f>
        <v>0</v>
      </c>
      <c r="I98" s="3">
        <f>入力表!G105</f>
        <v>0</v>
      </c>
      <c r="J98" s="3">
        <f>入力表!H105</f>
        <v>0</v>
      </c>
      <c r="K98" s="3">
        <f>入力表!I105</f>
        <v>0</v>
      </c>
      <c r="L98" s="3" t="e">
        <f>F98*VLOOKUP($B98,排出係数!$A:$H,集計用!L$4,0)</f>
        <v>#VALUE!</v>
      </c>
      <c r="M98" s="3" t="e">
        <f>G98*VLOOKUP($B98,排出係数!$A:$H,集計用!M$4,0)</f>
        <v>#VALUE!</v>
      </c>
      <c r="N98" s="3" t="e">
        <f>H98*VLOOKUP($B98,排出係数!$A:$H,集計用!N$4,0)</f>
        <v>#VALUE!</v>
      </c>
      <c r="O98" s="3" t="e">
        <f>I98*VLOOKUP($B98,排出係数!$A:$H,集計用!O$4,0)</f>
        <v>#VALUE!</v>
      </c>
      <c r="P98" s="3" t="e">
        <f>J98*VLOOKUP($B98,排出係数!$A:$H,集計用!P$4,0)</f>
        <v>#VALUE!</v>
      </c>
      <c r="Q98" s="3" t="e">
        <f>K98*VLOOKUP($B98,排出係数!$A:$H,集計用!Q$4,0)</f>
        <v>#VALUE!</v>
      </c>
      <c r="R98" s="3" t="e">
        <f t="shared" si="5"/>
        <v>#VALUE!</v>
      </c>
    </row>
    <row r="99" spans="1:18" x14ac:dyDescent="0.15">
      <c r="A99" s="3" t="e">
        <f t="shared" si="3"/>
        <v>#VALUE!</v>
      </c>
      <c r="B99" s="3" t="e">
        <f t="shared" si="4"/>
        <v>#VALUE!</v>
      </c>
      <c r="C99" s="3" t="str">
        <f>入力表!A106</f>
        <v/>
      </c>
      <c r="D99" s="3" t="str">
        <f>入力表!B106</f>
        <v/>
      </c>
      <c r="E99" s="3" t="str">
        <f>入力表!C106</f>
        <v>2月</v>
      </c>
      <c r="F99" s="3">
        <f>入力表!D106</f>
        <v>0</v>
      </c>
      <c r="G99" s="3">
        <f>入力表!E106</f>
        <v>0</v>
      </c>
      <c r="H99" s="3">
        <f>入力表!F106</f>
        <v>0</v>
      </c>
      <c r="I99" s="3">
        <f>入力表!G106</f>
        <v>0</v>
      </c>
      <c r="J99" s="3">
        <f>入力表!H106</f>
        <v>0</v>
      </c>
      <c r="K99" s="3">
        <f>入力表!I106</f>
        <v>0</v>
      </c>
      <c r="L99" s="3" t="e">
        <f>F99*VLOOKUP($B99,排出係数!$A:$H,集計用!L$4,0)</f>
        <v>#VALUE!</v>
      </c>
      <c r="M99" s="3" t="e">
        <f>G99*VLOOKUP($B99,排出係数!$A:$H,集計用!M$4,0)</f>
        <v>#VALUE!</v>
      </c>
      <c r="N99" s="3" t="e">
        <f>H99*VLOOKUP($B99,排出係数!$A:$H,集計用!N$4,0)</f>
        <v>#VALUE!</v>
      </c>
      <c r="O99" s="3" t="e">
        <f>I99*VLOOKUP($B99,排出係数!$A:$H,集計用!O$4,0)</f>
        <v>#VALUE!</v>
      </c>
      <c r="P99" s="3" t="e">
        <f>J99*VLOOKUP($B99,排出係数!$A:$H,集計用!P$4,0)</f>
        <v>#VALUE!</v>
      </c>
      <c r="Q99" s="3" t="e">
        <f>K99*VLOOKUP($B99,排出係数!$A:$H,集計用!Q$4,0)</f>
        <v>#VALUE!</v>
      </c>
      <c r="R99" s="3" t="e">
        <f t="shared" si="5"/>
        <v>#VALUE!</v>
      </c>
    </row>
    <row r="100" spans="1:18" x14ac:dyDescent="0.15">
      <c r="A100" s="3" t="e">
        <f t="shared" si="3"/>
        <v>#VALUE!</v>
      </c>
      <c r="B100" s="3" t="e">
        <f t="shared" si="4"/>
        <v>#VALUE!</v>
      </c>
      <c r="C100" s="3" t="str">
        <f>入力表!A107</f>
        <v/>
      </c>
      <c r="D100" s="3" t="str">
        <f>入力表!B107</f>
        <v/>
      </c>
      <c r="E100" s="3" t="str">
        <f>入力表!C107</f>
        <v>3月</v>
      </c>
      <c r="F100" s="3">
        <f>入力表!D107</f>
        <v>0</v>
      </c>
      <c r="G100" s="3">
        <f>入力表!E107</f>
        <v>0</v>
      </c>
      <c r="H100" s="3">
        <f>入力表!F107</f>
        <v>0</v>
      </c>
      <c r="I100" s="3">
        <f>入力表!G107</f>
        <v>0</v>
      </c>
      <c r="J100" s="3">
        <f>入力表!H107</f>
        <v>0</v>
      </c>
      <c r="K100" s="3">
        <f>入力表!I107</f>
        <v>0</v>
      </c>
      <c r="L100" s="3" t="e">
        <f>F100*VLOOKUP($B100,排出係数!$A:$H,集計用!L$4,0)</f>
        <v>#VALUE!</v>
      </c>
      <c r="M100" s="3" t="e">
        <f>G100*VLOOKUP($B100,排出係数!$A:$H,集計用!M$4,0)</f>
        <v>#VALUE!</v>
      </c>
      <c r="N100" s="3" t="e">
        <f>H100*VLOOKUP($B100,排出係数!$A:$H,集計用!N$4,0)</f>
        <v>#VALUE!</v>
      </c>
      <c r="O100" s="3" t="e">
        <f>I100*VLOOKUP($B100,排出係数!$A:$H,集計用!O$4,0)</f>
        <v>#VALUE!</v>
      </c>
      <c r="P100" s="3" t="e">
        <f>J100*VLOOKUP($B100,排出係数!$A:$H,集計用!P$4,0)</f>
        <v>#VALUE!</v>
      </c>
      <c r="Q100" s="3" t="e">
        <f>K100*VLOOKUP($B100,排出係数!$A:$H,集計用!Q$4,0)</f>
        <v>#VALUE!</v>
      </c>
      <c r="R100" s="3" t="e">
        <f t="shared" si="5"/>
        <v>#VALUE!</v>
      </c>
    </row>
  </sheetData>
  <sheetProtection algorithmName="SHA-512" hashValue="BgPArPracZl2vdX1mtr1mtiTTy6li4WE729th97jcf9cSh7FxJ35ZhpveHv6zZOdIs5iid7jqntMf3FcZppSXg==" saltValue="9HlB9+Q60sG/OBJTYFDGTw==" spinCount="100000" sheet="1" objects="1" scenarios="1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4D16-D73D-41CF-B897-4BF5809FA268}">
  <dimension ref="A1:M48"/>
  <sheetViews>
    <sheetView workbookViewId="0">
      <selection activeCell="O12" sqref="O12"/>
    </sheetView>
  </sheetViews>
  <sheetFormatPr defaultRowHeight="13.5" x14ac:dyDescent="0.15"/>
  <sheetData>
    <row r="1" spans="1:13" x14ac:dyDescent="0.15">
      <c r="A1" t="s">
        <v>92</v>
      </c>
    </row>
    <row r="2" spans="1:13" x14ac:dyDescent="0.15">
      <c r="A2" s="3" t="s">
        <v>34</v>
      </c>
      <c r="B2" s="3" t="str">
        <f>年間のＣＯ２排出量!C12</f>
        <v/>
      </c>
      <c r="C2" s="3" t="str">
        <f>年間のＣＯ２排出量!D12</f>
        <v/>
      </c>
      <c r="D2" s="3" t="str">
        <f>年間のＣＯ２排出量!E12</f>
        <v/>
      </c>
      <c r="E2" s="3" t="str">
        <f>年間のＣＯ２排出量!F12</f>
        <v/>
      </c>
      <c r="F2" s="3" t="str">
        <f>年間のＣＯ２排出量!G12</f>
        <v/>
      </c>
      <c r="G2" s="3" t="str">
        <f>年間のＣＯ２排出量!H12</f>
        <v/>
      </c>
      <c r="H2" s="3" t="str">
        <f>年間のＣＯ２排出量!I12</f>
        <v/>
      </c>
      <c r="I2" s="3" t="str">
        <f>年間のＣＯ２排出量!J12</f>
        <v/>
      </c>
    </row>
    <row r="3" spans="1:13" x14ac:dyDescent="0.15">
      <c r="A3" s="3" t="s">
        <v>94</v>
      </c>
      <c r="B3" s="125" t="str">
        <f>年間のＣＯ２排出量!C13</f>
        <v/>
      </c>
      <c r="C3" s="125" t="str">
        <f>年間のＣＯ２排出量!D13</f>
        <v/>
      </c>
      <c r="D3" s="125" t="str">
        <f>年間のＣＯ２排出量!E13</f>
        <v/>
      </c>
      <c r="E3" s="125" t="str">
        <f>年間のＣＯ２排出量!F13</f>
        <v/>
      </c>
      <c r="F3" s="125" t="str">
        <f>年間のＣＯ２排出量!G13</f>
        <v/>
      </c>
      <c r="G3" s="125" t="str">
        <f>年間のＣＯ２排出量!H13</f>
        <v/>
      </c>
      <c r="H3" s="125" t="str">
        <f>年間のＣＯ２排出量!I13</f>
        <v/>
      </c>
      <c r="I3" s="125" t="str">
        <f>年間のＣＯ２排出量!J13</f>
        <v/>
      </c>
    </row>
    <row r="4" spans="1:13" x14ac:dyDescent="0.15">
      <c r="A4" s="3" t="s">
        <v>93</v>
      </c>
      <c r="B4" s="125" t="str">
        <f>年間のＣＯ２排出量!C16</f>
        <v/>
      </c>
      <c r="C4" s="125" t="str">
        <f>年間のＣＯ２排出量!D16</f>
        <v/>
      </c>
      <c r="D4" s="125" t="str">
        <f>年間のＣＯ２排出量!E16</f>
        <v/>
      </c>
      <c r="E4" s="125" t="str">
        <f>年間のＣＯ２排出量!F16</f>
        <v/>
      </c>
      <c r="F4" s="125" t="str">
        <f>年間のＣＯ２排出量!G16</f>
        <v/>
      </c>
      <c r="G4" s="125" t="str">
        <f>年間のＣＯ２排出量!H16</f>
        <v/>
      </c>
      <c r="H4" s="125" t="str">
        <f>年間のＣＯ２排出量!I16</f>
        <v/>
      </c>
      <c r="I4" s="125" t="str">
        <f>年間のＣＯ２排出量!J16</f>
        <v/>
      </c>
    </row>
    <row r="6" spans="1:13" x14ac:dyDescent="0.15">
      <c r="A6" t="s">
        <v>95</v>
      </c>
    </row>
    <row r="7" spans="1:13" x14ac:dyDescent="0.15">
      <c r="A7" s="3" t="s">
        <v>34</v>
      </c>
      <c r="B7" s="3" t="s">
        <v>20</v>
      </c>
      <c r="C7" s="3" t="s">
        <v>21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3" t="s">
        <v>29</v>
      </c>
      <c r="K7" s="3" t="s">
        <v>30</v>
      </c>
      <c r="L7" s="3" t="s">
        <v>31</v>
      </c>
      <c r="M7" s="3" t="s">
        <v>32</v>
      </c>
    </row>
    <row r="8" spans="1:13" x14ac:dyDescent="0.15">
      <c r="A8" s="3" t="str">
        <f>B2</f>
        <v/>
      </c>
      <c r="B8" s="3" t="str">
        <f>IFERROR(VLOOKUP($A8&amp;"_"&amp;B$7,集計用!$A:$R,18,0),"")</f>
        <v/>
      </c>
      <c r="C8" s="3" t="str">
        <f>IFERROR(VLOOKUP($A8&amp;"_"&amp;C$7,集計用!$A:$R,18,0),"")</f>
        <v/>
      </c>
      <c r="D8" s="3" t="str">
        <f>IFERROR(VLOOKUP($A8&amp;"_"&amp;D$7,集計用!$A:$R,18,0),"")</f>
        <v/>
      </c>
      <c r="E8" s="3" t="str">
        <f>IFERROR(VLOOKUP($A8&amp;"_"&amp;E$7,集計用!$A:$R,18,0),"")</f>
        <v/>
      </c>
      <c r="F8" s="3" t="str">
        <f>IFERROR(VLOOKUP($A8&amp;"_"&amp;F$7,集計用!$A:$R,18,0),"")</f>
        <v/>
      </c>
      <c r="G8" s="3" t="str">
        <f>IFERROR(VLOOKUP($A8&amp;"_"&amp;G$7,集計用!$A:$R,18,0),"")</f>
        <v/>
      </c>
      <c r="H8" s="3" t="str">
        <f>IFERROR(VLOOKUP($A8&amp;"_"&amp;H$7,集計用!$A:$R,18,0),"")</f>
        <v/>
      </c>
      <c r="I8" s="3" t="str">
        <f>IFERROR(VLOOKUP($A8&amp;"_"&amp;I$7,集計用!$A:$R,18,0),"")</f>
        <v/>
      </c>
      <c r="J8" s="3" t="str">
        <f>IFERROR(VLOOKUP($A8&amp;"_"&amp;J$7,集計用!$A:$R,18,0),"")</f>
        <v/>
      </c>
      <c r="K8" s="3" t="str">
        <f>IFERROR(VLOOKUP($A8&amp;"_"&amp;K$7,集計用!$A:$R,18,0),"")</f>
        <v/>
      </c>
      <c r="L8" s="3" t="str">
        <f>IFERROR(VLOOKUP($A8&amp;"_"&amp;L$7,集計用!$A:$R,18,0),"")</f>
        <v/>
      </c>
      <c r="M8" s="3" t="str">
        <f>IFERROR(VLOOKUP($A8&amp;"_"&amp;M$7,集計用!$A:$R,18,0),"")</f>
        <v/>
      </c>
    </row>
    <row r="9" spans="1:13" x14ac:dyDescent="0.15">
      <c r="A9" s="3" t="str">
        <f>C2</f>
        <v/>
      </c>
      <c r="B9" s="3" t="str">
        <f>IFERROR(VLOOKUP($A9&amp;"_"&amp;B$7,集計用!$A:$R,18,0),"")</f>
        <v/>
      </c>
      <c r="C9" s="3" t="str">
        <f>IFERROR(VLOOKUP($A9&amp;"_"&amp;C$7,集計用!$A:$R,18,0),"")</f>
        <v/>
      </c>
      <c r="D9" s="3" t="str">
        <f>IFERROR(VLOOKUP($A9&amp;"_"&amp;D$7,集計用!$A:$R,18,0),"")</f>
        <v/>
      </c>
      <c r="E9" s="3" t="str">
        <f>IFERROR(VLOOKUP($A9&amp;"_"&amp;E$7,集計用!$A:$R,18,0),"")</f>
        <v/>
      </c>
      <c r="F9" s="3" t="str">
        <f>IFERROR(VLOOKUP($A9&amp;"_"&amp;F$7,集計用!$A:$R,18,0),"")</f>
        <v/>
      </c>
      <c r="G9" s="3" t="str">
        <f>IFERROR(VLOOKUP($A9&amp;"_"&amp;G$7,集計用!$A:$R,18,0),"")</f>
        <v/>
      </c>
      <c r="H9" s="3" t="str">
        <f>IFERROR(VLOOKUP($A9&amp;"_"&amp;H$7,集計用!$A:$R,18,0),"")</f>
        <v/>
      </c>
      <c r="I9" s="3" t="str">
        <f>IFERROR(VLOOKUP($A9&amp;"_"&amp;I$7,集計用!$A:$R,18,0),"")</f>
        <v/>
      </c>
      <c r="J9" s="3" t="str">
        <f>IFERROR(VLOOKUP($A9&amp;"_"&amp;J$7,集計用!$A:$R,18,0),"")</f>
        <v/>
      </c>
      <c r="K9" s="3" t="str">
        <f>IFERROR(VLOOKUP($A9&amp;"_"&amp;K$7,集計用!$A:$R,18,0),"")</f>
        <v/>
      </c>
      <c r="L9" s="3" t="str">
        <f>IFERROR(VLOOKUP($A9&amp;"_"&amp;L$7,集計用!$A:$R,18,0),"")</f>
        <v/>
      </c>
      <c r="M9" s="3" t="str">
        <f>IFERROR(VLOOKUP($A9&amp;"_"&amp;M$7,集計用!$A:$R,18,0),"")</f>
        <v/>
      </c>
    </row>
    <row r="10" spans="1:13" x14ac:dyDescent="0.15">
      <c r="A10" s="3" t="str">
        <f>D2</f>
        <v/>
      </c>
      <c r="B10" s="3" t="str">
        <f>IFERROR(VLOOKUP($A10&amp;"_"&amp;B$7,集計用!$A:$R,18,0),"")</f>
        <v/>
      </c>
      <c r="C10" s="3" t="str">
        <f>IFERROR(VLOOKUP($A10&amp;"_"&amp;C$7,集計用!$A:$R,18,0),"")</f>
        <v/>
      </c>
      <c r="D10" s="3" t="str">
        <f>IFERROR(VLOOKUP($A10&amp;"_"&amp;D$7,集計用!$A:$R,18,0),"")</f>
        <v/>
      </c>
      <c r="E10" s="3" t="str">
        <f>IFERROR(VLOOKUP($A10&amp;"_"&amp;E$7,集計用!$A:$R,18,0),"")</f>
        <v/>
      </c>
      <c r="F10" s="3" t="str">
        <f>IFERROR(VLOOKUP($A10&amp;"_"&amp;F$7,集計用!$A:$R,18,0),"")</f>
        <v/>
      </c>
      <c r="G10" s="3" t="str">
        <f>IFERROR(VLOOKUP($A10&amp;"_"&amp;G$7,集計用!$A:$R,18,0),"")</f>
        <v/>
      </c>
      <c r="H10" s="3" t="str">
        <f>IFERROR(VLOOKUP($A10&amp;"_"&amp;H$7,集計用!$A:$R,18,0),"")</f>
        <v/>
      </c>
      <c r="I10" s="3" t="str">
        <f>IFERROR(VLOOKUP($A10&amp;"_"&amp;I$7,集計用!$A:$R,18,0),"")</f>
        <v/>
      </c>
      <c r="J10" s="3" t="str">
        <f>IFERROR(VLOOKUP($A10&amp;"_"&amp;J$7,集計用!$A:$R,18,0),"")</f>
        <v/>
      </c>
      <c r="K10" s="3" t="str">
        <f>IFERROR(VLOOKUP($A10&amp;"_"&amp;K$7,集計用!$A:$R,18,0),"")</f>
        <v/>
      </c>
      <c r="L10" s="3" t="str">
        <f>IFERROR(VLOOKUP($A10&amp;"_"&amp;L$7,集計用!$A:$R,18,0),"")</f>
        <v/>
      </c>
      <c r="M10" s="3" t="str">
        <f>IFERROR(VLOOKUP($A10&amp;"_"&amp;M$7,集計用!$A:$R,18,0),"")</f>
        <v/>
      </c>
    </row>
    <row r="11" spans="1:13" x14ac:dyDescent="0.15">
      <c r="A11" s="3" t="str">
        <f>E2</f>
        <v/>
      </c>
      <c r="B11" s="3" t="str">
        <f>IFERROR(VLOOKUP($A11&amp;"_"&amp;B$7,集計用!$A:$R,18,0),"")</f>
        <v/>
      </c>
      <c r="C11" s="3" t="str">
        <f>IFERROR(VLOOKUP($A11&amp;"_"&amp;C$7,集計用!$A:$R,18,0),"")</f>
        <v/>
      </c>
      <c r="D11" s="3" t="str">
        <f>IFERROR(VLOOKUP($A11&amp;"_"&amp;D$7,集計用!$A:$R,18,0),"")</f>
        <v/>
      </c>
      <c r="E11" s="3" t="str">
        <f>IFERROR(VLOOKUP($A11&amp;"_"&amp;E$7,集計用!$A:$R,18,0),"")</f>
        <v/>
      </c>
      <c r="F11" s="3" t="str">
        <f>IFERROR(VLOOKUP($A11&amp;"_"&amp;F$7,集計用!$A:$R,18,0),"")</f>
        <v/>
      </c>
      <c r="G11" s="3" t="str">
        <f>IFERROR(VLOOKUP($A11&amp;"_"&amp;G$7,集計用!$A:$R,18,0),"")</f>
        <v/>
      </c>
      <c r="H11" s="3" t="str">
        <f>IFERROR(VLOOKUP($A11&amp;"_"&amp;H$7,集計用!$A:$R,18,0),"")</f>
        <v/>
      </c>
      <c r="I11" s="3" t="str">
        <f>IFERROR(VLOOKUP($A11&amp;"_"&amp;I$7,集計用!$A:$R,18,0),"")</f>
        <v/>
      </c>
      <c r="J11" s="3" t="str">
        <f>IFERROR(VLOOKUP($A11&amp;"_"&amp;J$7,集計用!$A:$R,18,0),"")</f>
        <v/>
      </c>
      <c r="K11" s="3" t="str">
        <f>IFERROR(VLOOKUP($A11&amp;"_"&amp;K$7,集計用!$A:$R,18,0),"")</f>
        <v/>
      </c>
      <c r="L11" s="3" t="str">
        <f>IFERROR(VLOOKUP($A11&amp;"_"&amp;L$7,集計用!$A:$R,18,0),"")</f>
        <v/>
      </c>
      <c r="M11" s="3" t="str">
        <f>IFERROR(VLOOKUP($A11&amp;"_"&amp;M$7,集計用!$A:$R,18,0),"")</f>
        <v/>
      </c>
    </row>
    <row r="12" spans="1:13" x14ac:dyDescent="0.15">
      <c r="A12" s="3" t="str">
        <f>F2</f>
        <v/>
      </c>
      <c r="B12" s="3" t="str">
        <f>IFERROR(VLOOKUP($A12&amp;"_"&amp;B$7,集計用!$A:$R,18,0),"")</f>
        <v/>
      </c>
      <c r="C12" s="3" t="str">
        <f>IFERROR(VLOOKUP($A12&amp;"_"&amp;C$7,集計用!$A:$R,18,0),"")</f>
        <v/>
      </c>
      <c r="D12" s="3" t="str">
        <f>IFERROR(VLOOKUP($A12&amp;"_"&amp;D$7,集計用!$A:$R,18,0),"")</f>
        <v/>
      </c>
      <c r="E12" s="3" t="str">
        <f>IFERROR(VLOOKUP($A12&amp;"_"&amp;E$7,集計用!$A:$R,18,0),"")</f>
        <v/>
      </c>
      <c r="F12" s="3" t="str">
        <f>IFERROR(VLOOKUP($A12&amp;"_"&amp;F$7,集計用!$A:$R,18,0),"")</f>
        <v/>
      </c>
      <c r="G12" s="3" t="str">
        <f>IFERROR(VLOOKUP($A12&amp;"_"&amp;G$7,集計用!$A:$R,18,0),"")</f>
        <v/>
      </c>
      <c r="H12" s="3" t="str">
        <f>IFERROR(VLOOKUP($A12&amp;"_"&amp;H$7,集計用!$A:$R,18,0),"")</f>
        <v/>
      </c>
      <c r="I12" s="3" t="str">
        <f>IFERROR(VLOOKUP($A12&amp;"_"&amp;I$7,集計用!$A:$R,18,0),"")</f>
        <v/>
      </c>
      <c r="J12" s="3" t="str">
        <f>IFERROR(VLOOKUP($A12&amp;"_"&amp;J$7,集計用!$A:$R,18,0),"")</f>
        <v/>
      </c>
      <c r="K12" s="3" t="str">
        <f>IFERROR(VLOOKUP($A12&amp;"_"&amp;K$7,集計用!$A:$R,18,0),"")</f>
        <v/>
      </c>
      <c r="L12" s="3" t="str">
        <f>IFERROR(VLOOKUP($A12&amp;"_"&amp;L$7,集計用!$A:$R,18,0),"")</f>
        <v/>
      </c>
      <c r="M12" s="3" t="str">
        <f>IFERROR(VLOOKUP($A12&amp;"_"&amp;M$7,集計用!$A:$R,18,0),"")</f>
        <v/>
      </c>
    </row>
    <row r="13" spans="1:13" x14ac:dyDescent="0.15">
      <c r="A13" s="3" t="str">
        <f>G2</f>
        <v/>
      </c>
      <c r="B13" s="3" t="str">
        <f>IFERROR(VLOOKUP($A13&amp;"_"&amp;B$7,集計用!$A:$R,18,0),"")</f>
        <v/>
      </c>
      <c r="C13" s="3" t="str">
        <f>IFERROR(VLOOKUP($A13&amp;"_"&amp;C$7,集計用!$A:$R,18,0),"")</f>
        <v/>
      </c>
      <c r="D13" s="3" t="str">
        <f>IFERROR(VLOOKUP($A13&amp;"_"&amp;D$7,集計用!$A:$R,18,0),"")</f>
        <v/>
      </c>
      <c r="E13" s="3" t="str">
        <f>IFERROR(VLOOKUP($A13&amp;"_"&amp;E$7,集計用!$A:$R,18,0),"")</f>
        <v/>
      </c>
      <c r="F13" s="3" t="str">
        <f>IFERROR(VLOOKUP($A13&amp;"_"&amp;F$7,集計用!$A:$R,18,0),"")</f>
        <v/>
      </c>
      <c r="G13" s="3" t="str">
        <f>IFERROR(VLOOKUP($A13&amp;"_"&amp;G$7,集計用!$A:$R,18,0),"")</f>
        <v/>
      </c>
      <c r="H13" s="3" t="str">
        <f>IFERROR(VLOOKUP($A13&amp;"_"&amp;H$7,集計用!$A:$R,18,0),"")</f>
        <v/>
      </c>
      <c r="I13" s="3" t="str">
        <f>IFERROR(VLOOKUP($A13&amp;"_"&amp;I$7,集計用!$A:$R,18,0),"")</f>
        <v/>
      </c>
      <c r="J13" s="3" t="str">
        <f>IFERROR(VLOOKUP($A13&amp;"_"&amp;J$7,集計用!$A:$R,18,0),"")</f>
        <v/>
      </c>
      <c r="K13" s="3" t="str">
        <f>IFERROR(VLOOKUP($A13&amp;"_"&amp;K$7,集計用!$A:$R,18,0),"")</f>
        <v/>
      </c>
      <c r="L13" s="3" t="str">
        <f>IFERROR(VLOOKUP($A13&amp;"_"&amp;L$7,集計用!$A:$R,18,0),"")</f>
        <v/>
      </c>
      <c r="M13" s="3" t="str">
        <f>IFERROR(VLOOKUP($A13&amp;"_"&amp;M$7,集計用!$A:$R,18,0),"")</f>
        <v/>
      </c>
    </row>
    <row r="14" spans="1:13" x14ac:dyDescent="0.15">
      <c r="A14" s="3" t="str">
        <f>H2</f>
        <v/>
      </c>
      <c r="B14" s="3" t="str">
        <f>IFERROR(VLOOKUP($A14&amp;"_"&amp;B$7,集計用!$A:$R,18,0),"")</f>
        <v/>
      </c>
      <c r="C14" s="3" t="str">
        <f>IFERROR(VLOOKUP($A14&amp;"_"&amp;C$7,集計用!$A:$R,18,0),"")</f>
        <v/>
      </c>
      <c r="D14" s="3" t="str">
        <f>IFERROR(VLOOKUP($A14&amp;"_"&amp;D$7,集計用!$A:$R,18,0),"")</f>
        <v/>
      </c>
      <c r="E14" s="3" t="str">
        <f>IFERROR(VLOOKUP($A14&amp;"_"&amp;E$7,集計用!$A:$R,18,0),"")</f>
        <v/>
      </c>
      <c r="F14" s="3" t="str">
        <f>IFERROR(VLOOKUP($A14&amp;"_"&amp;F$7,集計用!$A:$R,18,0),"")</f>
        <v/>
      </c>
      <c r="G14" s="3" t="str">
        <f>IFERROR(VLOOKUP($A14&amp;"_"&amp;G$7,集計用!$A:$R,18,0),"")</f>
        <v/>
      </c>
      <c r="H14" s="3" t="str">
        <f>IFERROR(VLOOKUP($A14&amp;"_"&amp;H$7,集計用!$A:$R,18,0),"")</f>
        <v/>
      </c>
      <c r="I14" s="3" t="str">
        <f>IFERROR(VLOOKUP($A14&amp;"_"&amp;I$7,集計用!$A:$R,18,0),"")</f>
        <v/>
      </c>
      <c r="J14" s="3" t="str">
        <f>IFERROR(VLOOKUP($A14&amp;"_"&amp;J$7,集計用!$A:$R,18,0),"")</f>
        <v/>
      </c>
      <c r="K14" s="3" t="str">
        <f>IFERROR(VLOOKUP($A14&amp;"_"&amp;K$7,集計用!$A:$R,18,0),"")</f>
        <v/>
      </c>
      <c r="L14" s="3" t="str">
        <f>IFERROR(VLOOKUP($A14&amp;"_"&amp;L$7,集計用!$A:$R,18,0),"")</f>
        <v/>
      </c>
      <c r="M14" s="3" t="str">
        <f>IFERROR(VLOOKUP($A14&amp;"_"&amp;M$7,集計用!$A:$R,18,0),"")</f>
        <v/>
      </c>
    </row>
    <row r="15" spans="1:13" x14ac:dyDescent="0.15">
      <c r="A15" s="3" t="str">
        <f>I2</f>
        <v/>
      </c>
      <c r="B15" s="3" t="str">
        <f>IFERROR(VLOOKUP($A15&amp;"_"&amp;B$7,集計用!$A:$R,18,0),"")</f>
        <v/>
      </c>
      <c r="C15" s="3" t="str">
        <f>IFERROR(VLOOKUP($A15&amp;"_"&amp;C$7,集計用!$A:$R,18,0),"")</f>
        <v/>
      </c>
      <c r="D15" s="3" t="str">
        <f>IFERROR(VLOOKUP($A15&amp;"_"&amp;D$7,集計用!$A:$R,18,0),"")</f>
        <v/>
      </c>
      <c r="E15" s="3" t="str">
        <f>IFERROR(VLOOKUP($A15&amp;"_"&amp;E$7,集計用!$A:$R,18,0),"")</f>
        <v/>
      </c>
      <c r="F15" s="3" t="str">
        <f>IFERROR(VLOOKUP($A15&amp;"_"&amp;F$7,集計用!$A:$R,18,0),"")</f>
        <v/>
      </c>
      <c r="G15" s="3" t="str">
        <f>IFERROR(VLOOKUP($A15&amp;"_"&amp;G$7,集計用!$A:$R,18,0),"")</f>
        <v/>
      </c>
      <c r="H15" s="3" t="str">
        <f>IFERROR(VLOOKUP($A15&amp;"_"&amp;H$7,集計用!$A:$R,18,0),"")</f>
        <v/>
      </c>
      <c r="I15" s="3" t="str">
        <f>IFERROR(VLOOKUP($A15&amp;"_"&amp;I$7,集計用!$A:$R,18,0),"")</f>
        <v/>
      </c>
      <c r="J15" s="3" t="str">
        <f>IFERROR(VLOOKUP($A15&amp;"_"&amp;J$7,集計用!$A:$R,18,0),"")</f>
        <v/>
      </c>
      <c r="K15" s="3" t="str">
        <f>IFERROR(VLOOKUP($A15&amp;"_"&amp;K$7,集計用!$A:$R,18,0),"")</f>
        <v/>
      </c>
      <c r="L15" s="3" t="str">
        <f>IFERROR(VLOOKUP($A15&amp;"_"&amp;L$7,集計用!$A:$R,18,0),"")</f>
        <v/>
      </c>
      <c r="M15" s="3" t="str">
        <f>IFERROR(VLOOKUP($A15&amp;"_"&amp;M$7,集計用!$A:$R,18,0),"")</f>
        <v/>
      </c>
    </row>
    <row r="17" spans="1:13" x14ac:dyDescent="0.15">
      <c r="A17" t="s">
        <v>98</v>
      </c>
    </row>
    <row r="18" spans="1:13" x14ac:dyDescent="0.15">
      <c r="A18" s="3" t="s">
        <v>34</v>
      </c>
      <c r="B18" s="3" t="str">
        <f>B2</f>
        <v/>
      </c>
      <c r="C18" s="3" t="str">
        <f t="shared" ref="C18:I18" si="0">C2</f>
        <v/>
      </c>
      <c r="D18" s="3" t="str">
        <f t="shared" si="0"/>
        <v/>
      </c>
      <c r="E18" s="3" t="str">
        <f t="shared" si="0"/>
        <v/>
      </c>
      <c r="F18" s="3" t="str">
        <f t="shared" si="0"/>
        <v/>
      </c>
      <c r="G18" s="3" t="str">
        <f t="shared" si="0"/>
        <v/>
      </c>
      <c r="H18" s="3" t="str">
        <f t="shared" si="0"/>
        <v/>
      </c>
      <c r="I18" s="3" t="str">
        <f t="shared" si="0"/>
        <v/>
      </c>
    </row>
    <row r="19" spans="1:13" x14ac:dyDescent="0.15">
      <c r="A19" s="3" t="s">
        <v>9</v>
      </c>
      <c r="B19" s="125" t="str">
        <f>'（参考）エネルギー種別ごとの排出量'!C8</f>
        <v/>
      </c>
      <c r="C19" s="125" t="str">
        <f>'（参考）エネルギー種別ごとの排出量'!D8</f>
        <v/>
      </c>
      <c r="D19" s="125" t="str">
        <f>'（参考）エネルギー種別ごとの排出量'!E8</f>
        <v/>
      </c>
      <c r="E19" s="125" t="str">
        <f>'（参考）エネルギー種別ごとの排出量'!F8</f>
        <v/>
      </c>
      <c r="F19" s="125" t="str">
        <f>'（参考）エネルギー種別ごとの排出量'!G8</f>
        <v/>
      </c>
      <c r="G19" s="125" t="str">
        <f>'（参考）エネルギー種別ごとの排出量'!H8</f>
        <v/>
      </c>
      <c r="H19" s="125" t="str">
        <f>'（参考）エネルギー種別ごとの排出量'!I8</f>
        <v/>
      </c>
      <c r="I19" s="125" t="str">
        <f>'（参考）エネルギー種別ごとの排出量'!J8</f>
        <v/>
      </c>
    </row>
    <row r="20" spans="1:13" x14ac:dyDescent="0.15">
      <c r="A20" s="3" t="s">
        <v>96</v>
      </c>
      <c r="B20" s="125" t="str">
        <f>'（参考）エネルギー種別ごとの排出量'!C10</f>
        <v/>
      </c>
      <c r="C20" s="125" t="str">
        <f>'（参考）エネルギー種別ごとの排出量'!D10</f>
        <v/>
      </c>
      <c r="D20" s="125" t="str">
        <f>'（参考）エネルギー種別ごとの排出量'!E10</f>
        <v/>
      </c>
      <c r="E20" s="125" t="str">
        <f>'（参考）エネルギー種別ごとの排出量'!F10</f>
        <v/>
      </c>
      <c r="F20" s="125" t="str">
        <f>'（参考）エネルギー種別ごとの排出量'!G10</f>
        <v/>
      </c>
      <c r="G20" s="125" t="str">
        <f>'（参考）エネルギー種別ごとの排出量'!H10</f>
        <v/>
      </c>
      <c r="H20" s="125" t="str">
        <f>'（参考）エネルギー種別ごとの排出量'!I10</f>
        <v/>
      </c>
      <c r="I20" s="125" t="str">
        <f>'（参考）エネルギー種別ごとの排出量'!J10</f>
        <v/>
      </c>
    </row>
    <row r="21" spans="1:13" x14ac:dyDescent="0.15">
      <c r="A21" s="3" t="s">
        <v>11</v>
      </c>
      <c r="B21" s="125" t="str">
        <f>'（参考）エネルギー種別ごとの排出量'!C12</f>
        <v/>
      </c>
      <c r="C21" s="125" t="str">
        <f>'（参考）エネルギー種別ごとの排出量'!D12</f>
        <v/>
      </c>
      <c r="D21" s="125" t="str">
        <f>'（参考）エネルギー種別ごとの排出量'!E12</f>
        <v/>
      </c>
      <c r="E21" s="125" t="str">
        <f>'（参考）エネルギー種別ごとの排出量'!F12</f>
        <v/>
      </c>
      <c r="F21" s="125" t="str">
        <f>'（参考）エネルギー種別ごとの排出量'!G12</f>
        <v/>
      </c>
      <c r="G21" s="125" t="str">
        <f>'（参考）エネルギー種別ごとの排出量'!H12</f>
        <v/>
      </c>
      <c r="H21" s="125" t="str">
        <f>'（参考）エネルギー種別ごとの排出量'!I12</f>
        <v/>
      </c>
      <c r="I21" s="125" t="str">
        <f>'（参考）エネルギー種別ごとの排出量'!J12</f>
        <v/>
      </c>
    </row>
    <row r="22" spans="1:13" x14ac:dyDescent="0.15">
      <c r="A22" s="3" t="s">
        <v>97</v>
      </c>
      <c r="B22" s="125" t="str">
        <f>'（参考）エネルギー種別ごとの排出量'!C14</f>
        <v/>
      </c>
      <c r="C22" s="125" t="str">
        <f>'（参考）エネルギー種別ごとの排出量'!D14</f>
        <v/>
      </c>
      <c r="D22" s="125" t="str">
        <f>'（参考）エネルギー種別ごとの排出量'!E14</f>
        <v/>
      </c>
      <c r="E22" s="125" t="str">
        <f>'（参考）エネルギー種別ごとの排出量'!F14</f>
        <v/>
      </c>
      <c r="F22" s="125" t="str">
        <f>'（参考）エネルギー種別ごとの排出量'!G14</f>
        <v/>
      </c>
      <c r="G22" s="125" t="str">
        <f>'（参考）エネルギー種別ごとの排出量'!H14</f>
        <v/>
      </c>
      <c r="H22" s="125" t="str">
        <f>'（参考）エネルギー種別ごとの排出量'!I14</f>
        <v/>
      </c>
      <c r="I22" s="125" t="str">
        <f>'（参考）エネルギー種別ごとの排出量'!J14</f>
        <v/>
      </c>
    </row>
    <row r="23" spans="1:13" x14ac:dyDescent="0.15">
      <c r="A23" s="3" t="s">
        <v>13</v>
      </c>
      <c r="B23" s="125" t="str">
        <f>'（参考）エネルギー種別ごとの排出量'!C16</f>
        <v/>
      </c>
      <c r="C23" s="125" t="str">
        <f>'（参考）エネルギー種別ごとの排出量'!D16</f>
        <v/>
      </c>
      <c r="D23" s="125" t="str">
        <f>'（参考）エネルギー種別ごとの排出量'!E16</f>
        <v/>
      </c>
      <c r="E23" s="125" t="str">
        <f>'（参考）エネルギー種別ごとの排出量'!F16</f>
        <v/>
      </c>
      <c r="F23" s="125" t="str">
        <f>'（参考）エネルギー種別ごとの排出量'!G16</f>
        <v/>
      </c>
      <c r="G23" s="125" t="str">
        <f>'（参考）エネルギー種別ごとの排出量'!H16</f>
        <v/>
      </c>
      <c r="H23" s="125" t="str">
        <f>'（参考）エネルギー種別ごとの排出量'!I16</f>
        <v/>
      </c>
      <c r="I23" s="125" t="str">
        <f>'（参考）エネルギー種別ごとの排出量'!J16</f>
        <v/>
      </c>
    </row>
    <row r="24" spans="1:13" x14ac:dyDescent="0.15">
      <c r="A24" s="3" t="s">
        <v>14</v>
      </c>
      <c r="B24" s="125" t="str">
        <f>'（参考）エネルギー種別ごとの排出量'!C18</f>
        <v/>
      </c>
      <c r="C24" s="125" t="str">
        <f>'（参考）エネルギー種別ごとの排出量'!D18</f>
        <v/>
      </c>
      <c r="D24" s="125" t="str">
        <f>'（参考）エネルギー種別ごとの排出量'!E18</f>
        <v/>
      </c>
      <c r="E24" s="125" t="str">
        <f>'（参考）エネルギー種別ごとの排出量'!F18</f>
        <v/>
      </c>
      <c r="F24" s="125" t="str">
        <f>'（参考）エネルギー種別ごとの排出量'!G18</f>
        <v/>
      </c>
      <c r="G24" s="125" t="str">
        <f>'（参考）エネルギー種別ごとの排出量'!H18</f>
        <v/>
      </c>
      <c r="H24" s="125" t="str">
        <f>'（参考）エネルギー種別ごとの排出量'!I18</f>
        <v/>
      </c>
      <c r="I24" s="125" t="str">
        <f>'（参考）エネルギー種別ごとの排出量'!J18</f>
        <v/>
      </c>
    </row>
    <row r="26" spans="1:13" x14ac:dyDescent="0.15">
      <c r="A26" t="s">
        <v>99</v>
      </c>
    </row>
    <row r="27" spans="1:13" x14ac:dyDescent="0.15">
      <c r="A27" t="s">
        <v>41</v>
      </c>
      <c r="B27" t="str">
        <f>'（参考）エネルギー種別ごとの排出量'!C39</f>
        <v>電気</v>
      </c>
      <c r="C27" t="s">
        <v>100</v>
      </c>
      <c r="D27">
        <f>VLOOKUP(B27,リスト!D:G,3,0)</f>
        <v>6</v>
      </c>
    </row>
    <row r="28" spans="1:13" x14ac:dyDescent="0.15">
      <c r="A28" s="3" t="s">
        <v>34</v>
      </c>
      <c r="B28" s="3" t="s">
        <v>20</v>
      </c>
      <c r="C28" s="3" t="s">
        <v>21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27</v>
      </c>
      <c r="I28" s="3" t="s">
        <v>28</v>
      </c>
      <c r="J28" s="3" t="s">
        <v>29</v>
      </c>
      <c r="K28" s="3" t="s">
        <v>30</v>
      </c>
      <c r="L28" s="3" t="s">
        <v>31</v>
      </c>
      <c r="M28" s="3" t="s">
        <v>32</v>
      </c>
    </row>
    <row r="29" spans="1:13" x14ac:dyDescent="0.15">
      <c r="A29" s="3" t="str">
        <f>A8</f>
        <v/>
      </c>
      <c r="B29" s="125">
        <f>IFERROR(VLOOKUP($A29&amp;"_"&amp;B$28,集計用!$A:$Q,グラフ用!$D$27,0),"")</f>
        <v>0</v>
      </c>
      <c r="C29" s="125">
        <f>IFERROR(VLOOKUP($A29&amp;"_"&amp;C$28,集計用!$A:$Q,グラフ用!$D$27,0),"")</f>
        <v>0</v>
      </c>
      <c r="D29" s="125">
        <f>IFERROR(VLOOKUP($A29&amp;"_"&amp;D$28,集計用!$A:$Q,グラフ用!$D$27,0),"")</f>
        <v>0</v>
      </c>
      <c r="E29" s="125">
        <f>IFERROR(VLOOKUP($A29&amp;"_"&amp;E$28,集計用!$A:$Q,グラフ用!$D$27,0),"")</f>
        <v>0</v>
      </c>
      <c r="F29" s="125">
        <f>IFERROR(VLOOKUP($A29&amp;"_"&amp;F$28,集計用!$A:$Q,グラフ用!$D$27,0),"")</f>
        <v>0</v>
      </c>
      <c r="G29" s="125">
        <f>IFERROR(VLOOKUP($A29&amp;"_"&amp;G$28,集計用!$A:$Q,グラフ用!$D$27,0),"")</f>
        <v>0</v>
      </c>
      <c r="H29" s="125">
        <f>IFERROR(VLOOKUP($A29&amp;"_"&amp;H$28,集計用!$A:$Q,グラフ用!$D$27,0),"")</f>
        <v>0</v>
      </c>
      <c r="I29" s="125">
        <f>IFERROR(VLOOKUP($A29&amp;"_"&amp;I$28,集計用!$A:$Q,グラフ用!$D$27,0),"")</f>
        <v>0</v>
      </c>
      <c r="J29" s="125">
        <f>IFERROR(VLOOKUP($A29&amp;"_"&amp;J$28,集計用!$A:$Q,グラフ用!$D$27,0),"")</f>
        <v>0</v>
      </c>
      <c r="K29" s="125" t="str">
        <f>IFERROR(VLOOKUP($A29&amp;"_"&amp;K$28,集計用!$A:$Q,グラフ用!$D$27,0),"")</f>
        <v/>
      </c>
      <c r="L29" s="125" t="str">
        <f>IFERROR(VLOOKUP($A29&amp;"_"&amp;L$28,集計用!$A:$Q,グラフ用!$D$27,0),"")</f>
        <v/>
      </c>
      <c r="M29" s="125" t="str">
        <f>IFERROR(VLOOKUP($A29&amp;"_"&amp;M$28,集計用!$A:$Q,グラフ用!$D$27,0),"")</f>
        <v/>
      </c>
    </row>
    <row r="30" spans="1:13" x14ac:dyDescent="0.15">
      <c r="A30" s="3" t="str">
        <f t="shared" ref="A30:A36" si="1">A9</f>
        <v/>
      </c>
      <c r="B30" s="125">
        <f>IFERROR(VLOOKUP($A30&amp;"_"&amp;B$28,集計用!$A:$Q,グラフ用!$D$27,0),"")</f>
        <v>0</v>
      </c>
      <c r="C30" s="125">
        <f>IFERROR(VLOOKUP($A30&amp;"_"&amp;C$28,集計用!$A:$Q,グラフ用!$D$27,0),"")</f>
        <v>0</v>
      </c>
      <c r="D30" s="125">
        <f>IFERROR(VLOOKUP($A30&amp;"_"&amp;D$28,集計用!$A:$Q,グラフ用!$D$27,0),"")</f>
        <v>0</v>
      </c>
      <c r="E30" s="125">
        <f>IFERROR(VLOOKUP($A30&amp;"_"&amp;E$28,集計用!$A:$Q,グラフ用!$D$27,0),"")</f>
        <v>0</v>
      </c>
      <c r="F30" s="125">
        <f>IFERROR(VLOOKUP($A30&amp;"_"&amp;F$28,集計用!$A:$Q,グラフ用!$D$27,0),"")</f>
        <v>0</v>
      </c>
      <c r="G30" s="125">
        <f>IFERROR(VLOOKUP($A30&amp;"_"&amp;G$28,集計用!$A:$Q,グラフ用!$D$27,0),"")</f>
        <v>0</v>
      </c>
      <c r="H30" s="125">
        <f>IFERROR(VLOOKUP($A30&amp;"_"&amp;H$28,集計用!$A:$Q,グラフ用!$D$27,0),"")</f>
        <v>0</v>
      </c>
      <c r="I30" s="125">
        <f>IFERROR(VLOOKUP($A30&amp;"_"&amp;I$28,集計用!$A:$Q,グラフ用!$D$27,0),"")</f>
        <v>0</v>
      </c>
      <c r="J30" s="125">
        <f>IFERROR(VLOOKUP($A30&amp;"_"&amp;J$28,集計用!$A:$Q,グラフ用!$D$27,0),"")</f>
        <v>0</v>
      </c>
      <c r="K30" s="125" t="str">
        <f>IFERROR(VLOOKUP($A30&amp;"_"&amp;K$28,集計用!$A:$Q,グラフ用!$D$27,0),"")</f>
        <v/>
      </c>
      <c r="L30" s="125" t="str">
        <f>IFERROR(VLOOKUP($A30&amp;"_"&amp;L$28,集計用!$A:$Q,グラフ用!$D$27,0),"")</f>
        <v/>
      </c>
      <c r="M30" s="125" t="str">
        <f>IFERROR(VLOOKUP($A30&amp;"_"&amp;M$28,集計用!$A:$Q,グラフ用!$D$27,0),"")</f>
        <v/>
      </c>
    </row>
    <row r="31" spans="1:13" x14ac:dyDescent="0.15">
      <c r="A31" s="3" t="str">
        <f t="shared" si="1"/>
        <v/>
      </c>
      <c r="B31" s="125">
        <f>IFERROR(VLOOKUP($A31&amp;"_"&amp;B$28,集計用!$A:$Q,グラフ用!$D$27,0),"")</f>
        <v>0</v>
      </c>
      <c r="C31" s="125">
        <f>IFERROR(VLOOKUP($A31&amp;"_"&amp;C$28,集計用!$A:$Q,グラフ用!$D$27,0),"")</f>
        <v>0</v>
      </c>
      <c r="D31" s="125">
        <f>IFERROR(VLOOKUP($A31&amp;"_"&amp;D$28,集計用!$A:$Q,グラフ用!$D$27,0),"")</f>
        <v>0</v>
      </c>
      <c r="E31" s="125">
        <f>IFERROR(VLOOKUP($A31&amp;"_"&amp;E$28,集計用!$A:$Q,グラフ用!$D$27,0),"")</f>
        <v>0</v>
      </c>
      <c r="F31" s="125">
        <f>IFERROR(VLOOKUP($A31&amp;"_"&amp;F$28,集計用!$A:$Q,グラフ用!$D$27,0),"")</f>
        <v>0</v>
      </c>
      <c r="G31" s="125">
        <f>IFERROR(VLOOKUP($A31&amp;"_"&amp;G$28,集計用!$A:$Q,グラフ用!$D$27,0),"")</f>
        <v>0</v>
      </c>
      <c r="H31" s="125">
        <f>IFERROR(VLOOKUP($A31&amp;"_"&amp;H$28,集計用!$A:$Q,グラフ用!$D$27,0),"")</f>
        <v>0</v>
      </c>
      <c r="I31" s="125">
        <f>IFERROR(VLOOKUP($A31&amp;"_"&amp;I$28,集計用!$A:$Q,グラフ用!$D$27,0),"")</f>
        <v>0</v>
      </c>
      <c r="J31" s="125">
        <f>IFERROR(VLOOKUP($A31&amp;"_"&amp;J$28,集計用!$A:$Q,グラフ用!$D$27,0),"")</f>
        <v>0</v>
      </c>
      <c r="K31" s="125" t="str">
        <f>IFERROR(VLOOKUP($A31&amp;"_"&amp;K$28,集計用!$A:$Q,グラフ用!$D$27,0),"")</f>
        <v/>
      </c>
      <c r="L31" s="125" t="str">
        <f>IFERROR(VLOOKUP($A31&amp;"_"&amp;L$28,集計用!$A:$Q,グラフ用!$D$27,0),"")</f>
        <v/>
      </c>
      <c r="M31" s="125" t="str">
        <f>IFERROR(VLOOKUP($A31&amp;"_"&amp;M$28,集計用!$A:$Q,グラフ用!$D$27,0),"")</f>
        <v/>
      </c>
    </row>
    <row r="32" spans="1:13" x14ac:dyDescent="0.15">
      <c r="A32" s="3" t="str">
        <f t="shared" si="1"/>
        <v/>
      </c>
      <c r="B32" s="125">
        <f>IFERROR(VLOOKUP($A32&amp;"_"&amp;B$28,集計用!$A:$Q,グラフ用!$D$27,0),"")</f>
        <v>0</v>
      </c>
      <c r="C32" s="125">
        <f>IFERROR(VLOOKUP($A32&amp;"_"&amp;C$28,集計用!$A:$Q,グラフ用!$D$27,0),"")</f>
        <v>0</v>
      </c>
      <c r="D32" s="125">
        <f>IFERROR(VLOOKUP($A32&amp;"_"&amp;D$28,集計用!$A:$Q,グラフ用!$D$27,0),"")</f>
        <v>0</v>
      </c>
      <c r="E32" s="125">
        <f>IFERROR(VLOOKUP($A32&amp;"_"&amp;E$28,集計用!$A:$Q,グラフ用!$D$27,0),"")</f>
        <v>0</v>
      </c>
      <c r="F32" s="125">
        <f>IFERROR(VLOOKUP($A32&amp;"_"&amp;F$28,集計用!$A:$Q,グラフ用!$D$27,0),"")</f>
        <v>0</v>
      </c>
      <c r="G32" s="125">
        <f>IFERROR(VLOOKUP($A32&amp;"_"&amp;G$28,集計用!$A:$Q,グラフ用!$D$27,0),"")</f>
        <v>0</v>
      </c>
      <c r="H32" s="125">
        <f>IFERROR(VLOOKUP($A32&amp;"_"&amp;H$28,集計用!$A:$Q,グラフ用!$D$27,0),"")</f>
        <v>0</v>
      </c>
      <c r="I32" s="125">
        <f>IFERROR(VLOOKUP($A32&amp;"_"&amp;I$28,集計用!$A:$Q,グラフ用!$D$27,0),"")</f>
        <v>0</v>
      </c>
      <c r="J32" s="125">
        <f>IFERROR(VLOOKUP($A32&amp;"_"&amp;J$28,集計用!$A:$Q,グラフ用!$D$27,0),"")</f>
        <v>0</v>
      </c>
      <c r="K32" s="125" t="str">
        <f>IFERROR(VLOOKUP($A32&amp;"_"&amp;K$28,集計用!$A:$Q,グラフ用!$D$27,0),"")</f>
        <v/>
      </c>
      <c r="L32" s="125" t="str">
        <f>IFERROR(VLOOKUP($A32&amp;"_"&amp;L$28,集計用!$A:$Q,グラフ用!$D$27,0),"")</f>
        <v/>
      </c>
      <c r="M32" s="125" t="str">
        <f>IFERROR(VLOOKUP($A32&amp;"_"&amp;M$28,集計用!$A:$Q,グラフ用!$D$27,0),"")</f>
        <v/>
      </c>
    </row>
    <row r="33" spans="1:13" x14ac:dyDescent="0.15">
      <c r="A33" s="3" t="str">
        <f t="shared" si="1"/>
        <v/>
      </c>
      <c r="B33" s="125">
        <f>IFERROR(VLOOKUP($A33&amp;"_"&amp;B$28,集計用!$A:$Q,グラフ用!$D$27,0),"")</f>
        <v>0</v>
      </c>
      <c r="C33" s="125">
        <f>IFERROR(VLOOKUP($A33&amp;"_"&amp;C$28,集計用!$A:$Q,グラフ用!$D$27,0),"")</f>
        <v>0</v>
      </c>
      <c r="D33" s="125">
        <f>IFERROR(VLOOKUP($A33&amp;"_"&amp;D$28,集計用!$A:$Q,グラフ用!$D$27,0),"")</f>
        <v>0</v>
      </c>
      <c r="E33" s="125">
        <f>IFERROR(VLOOKUP($A33&amp;"_"&amp;E$28,集計用!$A:$Q,グラフ用!$D$27,0),"")</f>
        <v>0</v>
      </c>
      <c r="F33" s="125">
        <f>IFERROR(VLOOKUP($A33&amp;"_"&amp;F$28,集計用!$A:$Q,グラフ用!$D$27,0),"")</f>
        <v>0</v>
      </c>
      <c r="G33" s="125">
        <f>IFERROR(VLOOKUP($A33&amp;"_"&amp;G$28,集計用!$A:$Q,グラフ用!$D$27,0),"")</f>
        <v>0</v>
      </c>
      <c r="H33" s="125">
        <f>IFERROR(VLOOKUP($A33&amp;"_"&amp;H$28,集計用!$A:$Q,グラフ用!$D$27,0),"")</f>
        <v>0</v>
      </c>
      <c r="I33" s="125">
        <f>IFERROR(VLOOKUP($A33&amp;"_"&amp;I$28,集計用!$A:$Q,グラフ用!$D$27,0),"")</f>
        <v>0</v>
      </c>
      <c r="J33" s="125">
        <f>IFERROR(VLOOKUP($A33&amp;"_"&amp;J$28,集計用!$A:$Q,グラフ用!$D$27,0),"")</f>
        <v>0</v>
      </c>
      <c r="K33" s="125" t="str">
        <f>IFERROR(VLOOKUP($A33&amp;"_"&amp;K$28,集計用!$A:$Q,グラフ用!$D$27,0),"")</f>
        <v/>
      </c>
      <c r="L33" s="125" t="str">
        <f>IFERROR(VLOOKUP($A33&amp;"_"&amp;L$28,集計用!$A:$Q,グラフ用!$D$27,0),"")</f>
        <v/>
      </c>
      <c r="M33" s="125" t="str">
        <f>IFERROR(VLOOKUP($A33&amp;"_"&amp;M$28,集計用!$A:$Q,グラフ用!$D$27,0),"")</f>
        <v/>
      </c>
    </row>
    <row r="34" spans="1:13" x14ac:dyDescent="0.15">
      <c r="A34" s="3" t="str">
        <f t="shared" si="1"/>
        <v/>
      </c>
      <c r="B34" s="125">
        <f>IFERROR(VLOOKUP($A34&amp;"_"&amp;B$28,集計用!$A:$Q,グラフ用!$D$27,0),"")</f>
        <v>0</v>
      </c>
      <c r="C34" s="125">
        <f>IFERROR(VLOOKUP($A34&amp;"_"&amp;C$28,集計用!$A:$Q,グラフ用!$D$27,0),"")</f>
        <v>0</v>
      </c>
      <c r="D34" s="125">
        <f>IFERROR(VLOOKUP($A34&amp;"_"&amp;D$28,集計用!$A:$Q,グラフ用!$D$27,0),"")</f>
        <v>0</v>
      </c>
      <c r="E34" s="125">
        <f>IFERROR(VLOOKUP($A34&amp;"_"&amp;E$28,集計用!$A:$Q,グラフ用!$D$27,0),"")</f>
        <v>0</v>
      </c>
      <c r="F34" s="125">
        <f>IFERROR(VLOOKUP($A34&amp;"_"&amp;F$28,集計用!$A:$Q,グラフ用!$D$27,0),"")</f>
        <v>0</v>
      </c>
      <c r="G34" s="125">
        <f>IFERROR(VLOOKUP($A34&amp;"_"&amp;G$28,集計用!$A:$Q,グラフ用!$D$27,0),"")</f>
        <v>0</v>
      </c>
      <c r="H34" s="125">
        <f>IFERROR(VLOOKUP($A34&amp;"_"&amp;H$28,集計用!$A:$Q,グラフ用!$D$27,0),"")</f>
        <v>0</v>
      </c>
      <c r="I34" s="125">
        <f>IFERROR(VLOOKUP($A34&amp;"_"&amp;I$28,集計用!$A:$Q,グラフ用!$D$27,0),"")</f>
        <v>0</v>
      </c>
      <c r="J34" s="125">
        <f>IFERROR(VLOOKUP($A34&amp;"_"&amp;J$28,集計用!$A:$Q,グラフ用!$D$27,0),"")</f>
        <v>0</v>
      </c>
      <c r="K34" s="125" t="str">
        <f>IFERROR(VLOOKUP($A34&amp;"_"&amp;K$28,集計用!$A:$Q,グラフ用!$D$27,0),"")</f>
        <v/>
      </c>
      <c r="L34" s="125" t="str">
        <f>IFERROR(VLOOKUP($A34&amp;"_"&amp;L$28,集計用!$A:$Q,グラフ用!$D$27,0),"")</f>
        <v/>
      </c>
      <c r="M34" s="125" t="str">
        <f>IFERROR(VLOOKUP($A34&amp;"_"&amp;M$28,集計用!$A:$Q,グラフ用!$D$27,0),"")</f>
        <v/>
      </c>
    </row>
    <row r="35" spans="1:13" x14ac:dyDescent="0.15">
      <c r="A35" s="3" t="str">
        <f t="shared" si="1"/>
        <v/>
      </c>
      <c r="B35" s="125">
        <f>IFERROR(VLOOKUP($A35&amp;"_"&amp;B$28,集計用!$A:$Q,グラフ用!$D$27,0),"")</f>
        <v>0</v>
      </c>
      <c r="C35" s="125">
        <f>IFERROR(VLOOKUP($A35&amp;"_"&amp;C$28,集計用!$A:$Q,グラフ用!$D$27,0),"")</f>
        <v>0</v>
      </c>
      <c r="D35" s="125">
        <f>IFERROR(VLOOKUP($A35&amp;"_"&amp;D$28,集計用!$A:$Q,グラフ用!$D$27,0),"")</f>
        <v>0</v>
      </c>
      <c r="E35" s="125">
        <f>IFERROR(VLOOKUP($A35&amp;"_"&amp;E$28,集計用!$A:$Q,グラフ用!$D$27,0),"")</f>
        <v>0</v>
      </c>
      <c r="F35" s="125">
        <f>IFERROR(VLOOKUP($A35&amp;"_"&amp;F$28,集計用!$A:$Q,グラフ用!$D$27,0),"")</f>
        <v>0</v>
      </c>
      <c r="G35" s="125">
        <f>IFERROR(VLOOKUP($A35&amp;"_"&amp;G$28,集計用!$A:$Q,グラフ用!$D$27,0),"")</f>
        <v>0</v>
      </c>
      <c r="H35" s="125">
        <f>IFERROR(VLOOKUP($A35&amp;"_"&amp;H$28,集計用!$A:$Q,グラフ用!$D$27,0),"")</f>
        <v>0</v>
      </c>
      <c r="I35" s="125">
        <f>IFERROR(VLOOKUP($A35&amp;"_"&amp;I$28,集計用!$A:$Q,グラフ用!$D$27,0),"")</f>
        <v>0</v>
      </c>
      <c r="J35" s="125">
        <f>IFERROR(VLOOKUP($A35&amp;"_"&amp;J$28,集計用!$A:$Q,グラフ用!$D$27,0),"")</f>
        <v>0</v>
      </c>
      <c r="K35" s="125" t="str">
        <f>IFERROR(VLOOKUP($A35&amp;"_"&amp;K$28,集計用!$A:$Q,グラフ用!$D$27,0),"")</f>
        <v/>
      </c>
      <c r="L35" s="125" t="str">
        <f>IFERROR(VLOOKUP($A35&amp;"_"&amp;L$28,集計用!$A:$Q,グラフ用!$D$27,0),"")</f>
        <v/>
      </c>
      <c r="M35" s="125" t="str">
        <f>IFERROR(VLOOKUP($A35&amp;"_"&amp;M$28,集計用!$A:$Q,グラフ用!$D$27,0),"")</f>
        <v/>
      </c>
    </row>
    <row r="36" spans="1:13" x14ac:dyDescent="0.15">
      <c r="A36" s="3" t="str">
        <f t="shared" si="1"/>
        <v/>
      </c>
      <c r="B36" s="125">
        <f>IFERROR(VLOOKUP($A36&amp;"_"&amp;B$28,集計用!$A:$Q,グラフ用!$D$27,0),"")</f>
        <v>0</v>
      </c>
      <c r="C36" s="125">
        <f>IFERROR(VLOOKUP($A36&amp;"_"&amp;C$28,集計用!$A:$Q,グラフ用!$D$27,0),"")</f>
        <v>0</v>
      </c>
      <c r="D36" s="125">
        <f>IFERROR(VLOOKUP($A36&amp;"_"&amp;D$28,集計用!$A:$Q,グラフ用!$D$27,0),"")</f>
        <v>0</v>
      </c>
      <c r="E36" s="125">
        <f>IFERROR(VLOOKUP($A36&amp;"_"&amp;E$28,集計用!$A:$Q,グラフ用!$D$27,0),"")</f>
        <v>0</v>
      </c>
      <c r="F36" s="125">
        <f>IFERROR(VLOOKUP($A36&amp;"_"&amp;F$28,集計用!$A:$Q,グラフ用!$D$27,0),"")</f>
        <v>0</v>
      </c>
      <c r="G36" s="125">
        <f>IFERROR(VLOOKUP($A36&amp;"_"&amp;G$28,集計用!$A:$Q,グラフ用!$D$27,0),"")</f>
        <v>0</v>
      </c>
      <c r="H36" s="125">
        <f>IFERROR(VLOOKUP($A36&amp;"_"&amp;H$28,集計用!$A:$Q,グラフ用!$D$27,0),"")</f>
        <v>0</v>
      </c>
      <c r="I36" s="125">
        <f>IFERROR(VLOOKUP($A36&amp;"_"&amp;I$28,集計用!$A:$Q,グラフ用!$D$27,0),"")</f>
        <v>0</v>
      </c>
      <c r="J36" s="125">
        <f>IFERROR(VLOOKUP($A36&amp;"_"&amp;J$28,集計用!$A:$Q,グラフ用!$D$27,0),"")</f>
        <v>0</v>
      </c>
      <c r="K36" s="125" t="str">
        <f>IFERROR(VLOOKUP($A36&amp;"_"&amp;K$28,集計用!$A:$Q,グラフ用!$D$27,0),"")</f>
        <v/>
      </c>
      <c r="L36" s="125" t="str">
        <f>IFERROR(VLOOKUP($A36&amp;"_"&amp;L$28,集計用!$A:$Q,グラフ用!$D$27,0),"")</f>
        <v/>
      </c>
      <c r="M36" s="125" t="str">
        <f>IFERROR(VLOOKUP($A36&amp;"_"&amp;M$28,集計用!$A:$Q,グラフ用!$D$27,0),"")</f>
        <v/>
      </c>
    </row>
    <row r="38" spans="1:13" x14ac:dyDescent="0.15">
      <c r="A38" t="s">
        <v>102</v>
      </c>
    </row>
    <row r="39" spans="1:13" x14ac:dyDescent="0.15">
      <c r="A39" t="s">
        <v>41</v>
      </c>
      <c r="B39" t="str">
        <f>'（参考）エネルギー種別ごとの排出量'!C39</f>
        <v>電気</v>
      </c>
      <c r="C39" t="s">
        <v>100</v>
      </c>
      <c r="D39">
        <f>VLOOKUP(B39,リスト!D:G,4,0)</f>
        <v>12</v>
      </c>
    </row>
    <row r="40" spans="1:13" x14ac:dyDescent="0.15">
      <c r="A40" s="3" t="s">
        <v>34</v>
      </c>
      <c r="B40" s="3" t="s">
        <v>20</v>
      </c>
      <c r="C40" s="3" t="s">
        <v>21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27</v>
      </c>
      <c r="I40" s="3" t="s">
        <v>28</v>
      </c>
      <c r="J40" s="3" t="s">
        <v>29</v>
      </c>
      <c r="K40" s="3" t="s">
        <v>30</v>
      </c>
      <c r="L40" s="3" t="s">
        <v>31</v>
      </c>
      <c r="M40" s="3" t="s">
        <v>32</v>
      </c>
    </row>
    <row r="41" spans="1:13" x14ac:dyDescent="0.15">
      <c r="A41" s="3" t="str">
        <f>A29</f>
        <v/>
      </c>
      <c r="B41" s="125" t="str">
        <f>IFERROR(VLOOKUP($A41&amp;"_"&amp;B$40,集計用!$A:$Q,グラフ用!$D$39,0),"")</f>
        <v/>
      </c>
      <c r="C41" s="125" t="str">
        <f>IFERROR(VLOOKUP($A41&amp;"_"&amp;C$40,集計用!$A:$Q,グラフ用!$D$39,0),"")</f>
        <v/>
      </c>
      <c r="D41" s="125" t="str">
        <f>IFERROR(VLOOKUP($A41&amp;"_"&amp;D$40,集計用!$A:$Q,グラフ用!$D$39,0),"")</f>
        <v/>
      </c>
      <c r="E41" s="125" t="str">
        <f>IFERROR(VLOOKUP($A41&amp;"_"&amp;E$40,集計用!$A:$Q,グラフ用!$D$39,0),"")</f>
        <v/>
      </c>
      <c r="F41" s="125" t="str">
        <f>IFERROR(VLOOKUP($A41&amp;"_"&amp;F$40,集計用!$A:$Q,グラフ用!$D$39,0),"")</f>
        <v/>
      </c>
      <c r="G41" s="125" t="str">
        <f>IFERROR(VLOOKUP($A41&amp;"_"&amp;G$40,集計用!$A:$Q,グラフ用!$D$39,0),"")</f>
        <v/>
      </c>
      <c r="H41" s="125" t="str">
        <f>IFERROR(VLOOKUP($A41&amp;"_"&amp;H$40,集計用!$A:$Q,グラフ用!$D$39,0),"")</f>
        <v/>
      </c>
      <c r="I41" s="125" t="str">
        <f>IFERROR(VLOOKUP($A41&amp;"_"&amp;I$40,集計用!$A:$Q,グラフ用!$D$39,0),"")</f>
        <v/>
      </c>
      <c r="J41" s="125" t="str">
        <f>IFERROR(VLOOKUP($A41&amp;"_"&amp;J$40,集計用!$A:$Q,グラフ用!$D$39,0),"")</f>
        <v/>
      </c>
      <c r="K41" s="125" t="str">
        <f>IFERROR(VLOOKUP($A41&amp;"_"&amp;K$40,集計用!$A:$Q,グラフ用!$D$39,0),"")</f>
        <v/>
      </c>
      <c r="L41" s="125" t="str">
        <f>IFERROR(VLOOKUP($A41&amp;"_"&amp;L$40,集計用!$A:$Q,グラフ用!$D$39,0),"")</f>
        <v/>
      </c>
      <c r="M41" s="125" t="str">
        <f>IFERROR(VLOOKUP($A41&amp;"_"&amp;M$40,集計用!$A:$Q,グラフ用!$D$39,0),"")</f>
        <v/>
      </c>
    </row>
    <row r="42" spans="1:13" x14ac:dyDescent="0.15">
      <c r="A42" s="3" t="str">
        <f t="shared" ref="A42:A48" si="2">A30</f>
        <v/>
      </c>
      <c r="B42" s="125" t="str">
        <f>IFERROR(VLOOKUP($A42&amp;"_"&amp;B$40,集計用!$A:$Q,グラフ用!$D$39,0),"")</f>
        <v/>
      </c>
      <c r="C42" s="125" t="str">
        <f>IFERROR(VLOOKUP($A42&amp;"_"&amp;C$40,集計用!$A:$Q,グラフ用!$D$39,0),"")</f>
        <v/>
      </c>
      <c r="D42" s="125" t="str">
        <f>IFERROR(VLOOKUP($A42&amp;"_"&amp;D$40,集計用!$A:$Q,グラフ用!$D$39,0),"")</f>
        <v/>
      </c>
      <c r="E42" s="125" t="str">
        <f>IFERROR(VLOOKUP($A42&amp;"_"&amp;E$40,集計用!$A:$Q,グラフ用!$D$39,0),"")</f>
        <v/>
      </c>
      <c r="F42" s="125" t="str">
        <f>IFERROR(VLOOKUP($A42&amp;"_"&amp;F$40,集計用!$A:$Q,グラフ用!$D$39,0),"")</f>
        <v/>
      </c>
      <c r="G42" s="125" t="str">
        <f>IFERROR(VLOOKUP($A42&amp;"_"&amp;G$40,集計用!$A:$Q,グラフ用!$D$39,0),"")</f>
        <v/>
      </c>
      <c r="H42" s="125" t="str">
        <f>IFERROR(VLOOKUP($A42&amp;"_"&amp;H$40,集計用!$A:$Q,グラフ用!$D$39,0),"")</f>
        <v/>
      </c>
      <c r="I42" s="125" t="str">
        <f>IFERROR(VLOOKUP($A42&amp;"_"&amp;I$40,集計用!$A:$Q,グラフ用!$D$39,0),"")</f>
        <v/>
      </c>
      <c r="J42" s="125" t="str">
        <f>IFERROR(VLOOKUP($A42&amp;"_"&amp;J$40,集計用!$A:$Q,グラフ用!$D$39,0),"")</f>
        <v/>
      </c>
      <c r="K42" s="125" t="str">
        <f>IFERROR(VLOOKUP($A42&amp;"_"&amp;K$40,集計用!$A:$Q,グラフ用!$D$39,0),"")</f>
        <v/>
      </c>
      <c r="L42" s="125" t="str">
        <f>IFERROR(VLOOKUP($A42&amp;"_"&amp;L$40,集計用!$A:$Q,グラフ用!$D$39,0),"")</f>
        <v/>
      </c>
      <c r="M42" s="125" t="str">
        <f>IFERROR(VLOOKUP($A42&amp;"_"&amp;M$40,集計用!$A:$Q,グラフ用!$D$39,0),"")</f>
        <v/>
      </c>
    </row>
    <row r="43" spans="1:13" x14ac:dyDescent="0.15">
      <c r="A43" s="3" t="str">
        <f t="shared" si="2"/>
        <v/>
      </c>
      <c r="B43" s="125" t="str">
        <f>IFERROR(VLOOKUP($A43&amp;"_"&amp;B$40,集計用!$A:$Q,グラフ用!$D$39,0),"")</f>
        <v/>
      </c>
      <c r="C43" s="125" t="str">
        <f>IFERROR(VLOOKUP($A43&amp;"_"&amp;C$40,集計用!$A:$Q,グラフ用!$D$39,0),"")</f>
        <v/>
      </c>
      <c r="D43" s="125" t="str">
        <f>IFERROR(VLOOKUP($A43&amp;"_"&amp;D$40,集計用!$A:$Q,グラフ用!$D$39,0),"")</f>
        <v/>
      </c>
      <c r="E43" s="125" t="str">
        <f>IFERROR(VLOOKUP($A43&amp;"_"&amp;E$40,集計用!$A:$Q,グラフ用!$D$39,0),"")</f>
        <v/>
      </c>
      <c r="F43" s="125" t="str">
        <f>IFERROR(VLOOKUP($A43&amp;"_"&amp;F$40,集計用!$A:$Q,グラフ用!$D$39,0),"")</f>
        <v/>
      </c>
      <c r="G43" s="125" t="str">
        <f>IFERROR(VLOOKUP($A43&amp;"_"&amp;G$40,集計用!$A:$Q,グラフ用!$D$39,0),"")</f>
        <v/>
      </c>
      <c r="H43" s="125" t="str">
        <f>IFERROR(VLOOKUP($A43&amp;"_"&amp;H$40,集計用!$A:$Q,グラフ用!$D$39,0),"")</f>
        <v/>
      </c>
      <c r="I43" s="125" t="str">
        <f>IFERROR(VLOOKUP($A43&amp;"_"&amp;I$40,集計用!$A:$Q,グラフ用!$D$39,0),"")</f>
        <v/>
      </c>
      <c r="J43" s="125" t="str">
        <f>IFERROR(VLOOKUP($A43&amp;"_"&amp;J$40,集計用!$A:$Q,グラフ用!$D$39,0),"")</f>
        <v/>
      </c>
      <c r="K43" s="125" t="str">
        <f>IFERROR(VLOOKUP($A43&amp;"_"&amp;K$40,集計用!$A:$Q,グラフ用!$D$39,0),"")</f>
        <v/>
      </c>
      <c r="L43" s="125" t="str">
        <f>IFERROR(VLOOKUP($A43&amp;"_"&amp;L$40,集計用!$A:$Q,グラフ用!$D$39,0),"")</f>
        <v/>
      </c>
      <c r="M43" s="125" t="str">
        <f>IFERROR(VLOOKUP($A43&amp;"_"&amp;M$40,集計用!$A:$Q,グラフ用!$D$39,0),"")</f>
        <v/>
      </c>
    </row>
    <row r="44" spans="1:13" x14ac:dyDescent="0.15">
      <c r="A44" s="3" t="str">
        <f t="shared" si="2"/>
        <v/>
      </c>
      <c r="B44" s="125" t="str">
        <f>IFERROR(VLOOKUP($A44&amp;"_"&amp;B$40,集計用!$A:$Q,グラフ用!$D$39,0),"")</f>
        <v/>
      </c>
      <c r="C44" s="125" t="str">
        <f>IFERROR(VLOOKUP($A44&amp;"_"&amp;C$40,集計用!$A:$Q,グラフ用!$D$39,0),"")</f>
        <v/>
      </c>
      <c r="D44" s="125" t="str">
        <f>IFERROR(VLOOKUP($A44&amp;"_"&amp;D$40,集計用!$A:$Q,グラフ用!$D$39,0),"")</f>
        <v/>
      </c>
      <c r="E44" s="125" t="str">
        <f>IFERROR(VLOOKUP($A44&amp;"_"&amp;E$40,集計用!$A:$Q,グラフ用!$D$39,0),"")</f>
        <v/>
      </c>
      <c r="F44" s="125" t="str">
        <f>IFERROR(VLOOKUP($A44&amp;"_"&amp;F$40,集計用!$A:$Q,グラフ用!$D$39,0),"")</f>
        <v/>
      </c>
      <c r="G44" s="125" t="str">
        <f>IFERROR(VLOOKUP($A44&amp;"_"&amp;G$40,集計用!$A:$Q,グラフ用!$D$39,0),"")</f>
        <v/>
      </c>
      <c r="H44" s="125" t="str">
        <f>IFERROR(VLOOKUP($A44&amp;"_"&amp;H$40,集計用!$A:$Q,グラフ用!$D$39,0),"")</f>
        <v/>
      </c>
      <c r="I44" s="125" t="str">
        <f>IFERROR(VLOOKUP($A44&amp;"_"&amp;I$40,集計用!$A:$Q,グラフ用!$D$39,0),"")</f>
        <v/>
      </c>
      <c r="J44" s="125" t="str">
        <f>IFERROR(VLOOKUP($A44&amp;"_"&amp;J$40,集計用!$A:$Q,グラフ用!$D$39,0),"")</f>
        <v/>
      </c>
      <c r="K44" s="125" t="str">
        <f>IFERROR(VLOOKUP($A44&amp;"_"&amp;K$40,集計用!$A:$Q,グラフ用!$D$39,0),"")</f>
        <v/>
      </c>
      <c r="L44" s="125" t="str">
        <f>IFERROR(VLOOKUP($A44&amp;"_"&amp;L$40,集計用!$A:$Q,グラフ用!$D$39,0),"")</f>
        <v/>
      </c>
      <c r="M44" s="125" t="str">
        <f>IFERROR(VLOOKUP($A44&amp;"_"&amp;M$40,集計用!$A:$Q,グラフ用!$D$39,0),"")</f>
        <v/>
      </c>
    </row>
    <row r="45" spans="1:13" x14ac:dyDescent="0.15">
      <c r="A45" s="3" t="str">
        <f t="shared" si="2"/>
        <v/>
      </c>
      <c r="B45" s="125" t="str">
        <f>IFERROR(VLOOKUP($A45&amp;"_"&amp;B$40,集計用!$A:$Q,グラフ用!$D$39,0),"")</f>
        <v/>
      </c>
      <c r="C45" s="125" t="str">
        <f>IFERROR(VLOOKUP($A45&amp;"_"&amp;C$40,集計用!$A:$Q,グラフ用!$D$39,0),"")</f>
        <v/>
      </c>
      <c r="D45" s="125" t="str">
        <f>IFERROR(VLOOKUP($A45&amp;"_"&amp;D$40,集計用!$A:$Q,グラフ用!$D$39,0),"")</f>
        <v/>
      </c>
      <c r="E45" s="125" t="str">
        <f>IFERROR(VLOOKUP($A45&amp;"_"&amp;E$40,集計用!$A:$Q,グラフ用!$D$39,0),"")</f>
        <v/>
      </c>
      <c r="F45" s="125" t="str">
        <f>IFERROR(VLOOKUP($A45&amp;"_"&amp;F$40,集計用!$A:$Q,グラフ用!$D$39,0),"")</f>
        <v/>
      </c>
      <c r="G45" s="125" t="str">
        <f>IFERROR(VLOOKUP($A45&amp;"_"&amp;G$40,集計用!$A:$Q,グラフ用!$D$39,0),"")</f>
        <v/>
      </c>
      <c r="H45" s="125" t="str">
        <f>IFERROR(VLOOKUP($A45&amp;"_"&amp;H$40,集計用!$A:$Q,グラフ用!$D$39,0),"")</f>
        <v/>
      </c>
      <c r="I45" s="125" t="str">
        <f>IFERROR(VLOOKUP($A45&amp;"_"&amp;I$40,集計用!$A:$Q,グラフ用!$D$39,0),"")</f>
        <v/>
      </c>
      <c r="J45" s="125" t="str">
        <f>IFERROR(VLOOKUP($A45&amp;"_"&amp;J$40,集計用!$A:$Q,グラフ用!$D$39,0),"")</f>
        <v/>
      </c>
      <c r="K45" s="125" t="str">
        <f>IFERROR(VLOOKUP($A45&amp;"_"&amp;K$40,集計用!$A:$Q,グラフ用!$D$39,0),"")</f>
        <v/>
      </c>
      <c r="L45" s="125" t="str">
        <f>IFERROR(VLOOKUP($A45&amp;"_"&amp;L$40,集計用!$A:$Q,グラフ用!$D$39,0),"")</f>
        <v/>
      </c>
      <c r="M45" s="125" t="str">
        <f>IFERROR(VLOOKUP($A45&amp;"_"&amp;M$40,集計用!$A:$Q,グラフ用!$D$39,0),"")</f>
        <v/>
      </c>
    </row>
    <row r="46" spans="1:13" x14ac:dyDescent="0.15">
      <c r="A46" s="3" t="str">
        <f t="shared" si="2"/>
        <v/>
      </c>
      <c r="B46" s="125" t="str">
        <f>IFERROR(VLOOKUP($A46&amp;"_"&amp;B$40,集計用!$A:$Q,グラフ用!$D$39,0),"")</f>
        <v/>
      </c>
      <c r="C46" s="125" t="str">
        <f>IFERROR(VLOOKUP($A46&amp;"_"&amp;C$40,集計用!$A:$Q,グラフ用!$D$39,0),"")</f>
        <v/>
      </c>
      <c r="D46" s="125" t="str">
        <f>IFERROR(VLOOKUP($A46&amp;"_"&amp;D$40,集計用!$A:$Q,グラフ用!$D$39,0),"")</f>
        <v/>
      </c>
      <c r="E46" s="125" t="str">
        <f>IFERROR(VLOOKUP($A46&amp;"_"&amp;E$40,集計用!$A:$Q,グラフ用!$D$39,0),"")</f>
        <v/>
      </c>
      <c r="F46" s="125" t="str">
        <f>IFERROR(VLOOKUP($A46&amp;"_"&amp;F$40,集計用!$A:$Q,グラフ用!$D$39,0),"")</f>
        <v/>
      </c>
      <c r="G46" s="125" t="str">
        <f>IFERROR(VLOOKUP($A46&amp;"_"&amp;G$40,集計用!$A:$Q,グラフ用!$D$39,0),"")</f>
        <v/>
      </c>
      <c r="H46" s="125" t="str">
        <f>IFERROR(VLOOKUP($A46&amp;"_"&amp;H$40,集計用!$A:$Q,グラフ用!$D$39,0),"")</f>
        <v/>
      </c>
      <c r="I46" s="125" t="str">
        <f>IFERROR(VLOOKUP($A46&amp;"_"&amp;I$40,集計用!$A:$Q,グラフ用!$D$39,0),"")</f>
        <v/>
      </c>
      <c r="J46" s="125" t="str">
        <f>IFERROR(VLOOKUP($A46&amp;"_"&amp;J$40,集計用!$A:$Q,グラフ用!$D$39,0),"")</f>
        <v/>
      </c>
      <c r="K46" s="125" t="str">
        <f>IFERROR(VLOOKUP($A46&amp;"_"&amp;K$40,集計用!$A:$Q,グラフ用!$D$39,0),"")</f>
        <v/>
      </c>
      <c r="L46" s="125" t="str">
        <f>IFERROR(VLOOKUP($A46&amp;"_"&amp;L$40,集計用!$A:$Q,グラフ用!$D$39,0),"")</f>
        <v/>
      </c>
      <c r="M46" s="125" t="str">
        <f>IFERROR(VLOOKUP($A46&amp;"_"&amp;M$40,集計用!$A:$Q,グラフ用!$D$39,0),"")</f>
        <v/>
      </c>
    </row>
    <row r="47" spans="1:13" x14ac:dyDescent="0.15">
      <c r="A47" s="3" t="str">
        <f t="shared" si="2"/>
        <v/>
      </c>
      <c r="B47" s="125" t="str">
        <f>IFERROR(VLOOKUP($A47&amp;"_"&amp;B$40,集計用!$A:$Q,グラフ用!$D$39,0),"")</f>
        <v/>
      </c>
      <c r="C47" s="125" t="str">
        <f>IFERROR(VLOOKUP($A47&amp;"_"&amp;C$40,集計用!$A:$Q,グラフ用!$D$39,0),"")</f>
        <v/>
      </c>
      <c r="D47" s="125" t="str">
        <f>IFERROR(VLOOKUP($A47&amp;"_"&amp;D$40,集計用!$A:$Q,グラフ用!$D$39,0),"")</f>
        <v/>
      </c>
      <c r="E47" s="125" t="str">
        <f>IFERROR(VLOOKUP($A47&amp;"_"&amp;E$40,集計用!$A:$Q,グラフ用!$D$39,0),"")</f>
        <v/>
      </c>
      <c r="F47" s="125" t="str">
        <f>IFERROR(VLOOKUP($A47&amp;"_"&amp;F$40,集計用!$A:$Q,グラフ用!$D$39,0),"")</f>
        <v/>
      </c>
      <c r="G47" s="125" t="str">
        <f>IFERROR(VLOOKUP($A47&amp;"_"&amp;G$40,集計用!$A:$Q,グラフ用!$D$39,0),"")</f>
        <v/>
      </c>
      <c r="H47" s="125" t="str">
        <f>IFERROR(VLOOKUP($A47&amp;"_"&amp;H$40,集計用!$A:$Q,グラフ用!$D$39,0),"")</f>
        <v/>
      </c>
      <c r="I47" s="125" t="str">
        <f>IFERROR(VLOOKUP($A47&amp;"_"&amp;I$40,集計用!$A:$Q,グラフ用!$D$39,0),"")</f>
        <v/>
      </c>
      <c r="J47" s="125" t="str">
        <f>IFERROR(VLOOKUP($A47&amp;"_"&amp;J$40,集計用!$A:$Q,グラフ用!$D$39,0),"")</f>
        <v/>
      </c>
      <c r="K47" s="125" t="str">
        <f>IFERROR(VLOOKUP($A47&amp;"_"&amp;K$40,集計用!$A:$Q,グラフ用!$D$39,0),"")</f>
        <v/>
      </c>
      <c r="L47" s="125" t="str">
        <f>IFERROR(VLOOKUP($A47&amp;"_"&amp;L$40,集計用!$A:$Q,グラフ用!$D$39,0),"")</f>
        <v/>
      </c>
      <c r="M47" s="125" t="str">
        <f>IFERROR(VLOOKUP($A47&amp;"_"&amp;M$40,集計用!$A:$Q,グラフ用!$D$39,0),"")</f>
        <v/>
      </c>
    </row>
    <row r="48" spans="1:13" x14ac:dyDescent="0.15">
      <c r="A48" s="3" t="str">
        <f t="shared" si="2"/>
        <v/>
      </c>
      <c r="B48" s="125" t="str">
        <f>IFERROR(VLOOKUP($A48&amp;"_"&amp;B$40,集計用!$A:$Q,グラフ用!$D$39,0),"")</f>
        <v/>
      </c>
      <c r="C48" s="125" t="str">
        <f>IFERROR(VLOOKUP($A48&amp;"_"&amp;C$40,集計用!$A:$Q,グラフ用!$D$39,0),"")</f>
        <v/>
      </c>
      <c r="D48" s="125" t="str">
        <f>IFERROR(VLOOKUP($A48&amp;"_"&amp;D$40,集計用!$A:$Q,グラフ用!$D$39,0),"")</f>
        <v/>
      </c>
      <c r="E48" s="125" t="str">
        <f>IFERROR(VLOOKUP($A48&amp;"_"&amp;E$40,集計用!$A:$Q,グラフ用!$D$39,0),"")</f>
        <v/>
      </c>
      <c r="F48" s="125" t="str">
        <f>IFERROR(VLOOKUP($A48&amp;"_"&amp;F$40,集計用!$A:$Q,グラフ用!$D$39,0),"")</f>
        <v/>
      </c>
      <c r="G48" s="125" t="str">
        <f>IFERROR(VLOOKUP($A48&amp;"_"&amp;G$40,集計用!$A:$Q,グラフ用!$D$39,0),"")</f>
        <v/>
      </c>
      <c r="H48" s="125" t="str">
        <f>IFERROR(VLOOKUP($A48&amp;"_"&amp;H$40,集計用!$A:$Q,グラフ用!$D$39,0),"")</f>
        <v/>
      </c>
      <c r="I48" s="125" t="str">
        <f>IFERROR(VLOOKUP($A48&amp;"_"&amp;I$40,集計用!$A:$Q,グラフ用!$D$39,0),"")</f>
        <v/>
      </c>
      <c r="J48" s="125" t="str">
        <f>IFERROR(VLOOKUP($A48&amp;"_"&amp;J$40,集計用!$A:$Q,グラフ用!$D$39,0),"")</f>
        <v/>
      </c>
      <c r="K48" s="125" t="str">
        <f>IFERROR(VLOOKUP($A48&amp;"_"&amp;K$40,集計用!$A:$Q,グラフ用!$D$39,0),"")</f>
        <v/>
      </c>
      <c r="L48" s="125" t="str">
        <f>IFERROR(VLOOKUP($A48&amp;"_"&amp;L$40,集計用!$A:$Q,グラフ用!$D$39,0),"")</f>
        <v/>
      </c>
      <c r="M48" s="125" t="str">
        <f>IFERROR(VLOOKUP($A48&amp;"_"&amp;M$40,集計用!$A:$Q,グラフ用!$D$39,0),"")</f>
        <v/>
      </c>
    </row>
  </sheetData>
  <sheetProtection algorithmName="SHA-512" hashValue="ZhuYOsdtSialaxcW/79qBOL+VIh+YO14z5U9D8/+SUhqhXZTETRsCh9+NPtdmdR4F/GbN9nOF7h8ezPbxu6jGA==" saltValue="01s3EtyWmr7qw9tDT9vJSQ==" spinCount="100000" sheet="1" objects="1" scenarios="1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AD9F-7FC0-4432-B060-708D09AC818D}">
  <dimension ref="A1:G18"/>
  <sheetViews>
    <sheetView workbookViewId="0">
      <selection activeCell="D16" sqref="D16"/>
    </sheetView>
  </sheetViews>
  <sheetFormatPr defaultRowHeight="13.5" x14ac:dyDescent="0.15"/>
  <sheetData>
    <row r="1" spans="1:7" x14ac:dyDescent="0.15">
      <c r="A1" s="2" t="s">
        <v>6</v>
      </c>
      <c r="B1" s="2" t="s">
        <v>7</v>
      </c>
      <c r="D1" t="s">
        <v>41</v>
      </c>
      <c r="E1" t="s">
        <v>42</v>
      </c>
    </row>
    <row r="2" spans="1:7" x14ac:dyDescent="0.15">
      <c r="F2" t="s">
        <v>101</v>
      </c>
      <c r="G2" t="s">
        <v>86</v>
      </c>
    </row>
    <row r="3" spans="1:7" x14ac:dyDescent="0.15">
      <c r="A3">
        <v>5</v>
      </c>
      <c r="B3">
        <v>2023</v>
      </c>
      <c r="D3" t="s">
        <v>9</v>
      </c>
      <c r="E3" t="s">
        <v>36</v>
      </c>
      <c r="F3">
        <v>6</v>
      </c>
      <c r="G3">
        <v>12</v>
      </c>
    </row>
    <row r="4" spans="1:7" x14ac:dyDescent="0.15">
      <c r="A4">
        <v>6</v>
      </c>
      <c r="B4">
        <v>2024</v>
      </c>
      <c r="D4" t="s">
        <v>35</v>
      </c>
      <c r="E4" t="s">
        <v>37</v>
      </c>
      <c r="F4">
        <v>7</v>
      </c>
      <c r="G4">
        <v>13</v>
      </c>
    </row>
    <row r="5" spans="1:7" x14ac:dyDescent="0.15">
      <c r="A5">
        <v>7</v>
      </c>
      <c r="B5">
        <v>2025</v>
      </c>
      <c r="D5" t="s">
        <v>11</v>
      </c>
      <c r="E5" t="s">
        <v>38</v>
      </c>
      <c r="F5">
        <v>8</v>
      </c>
      <c r="G5">
        <v>14</v>
      </c>
    </row>
    <row r="6" spans="1:7" x14ac:dyDescent="0.15">
      <c r="A6">
        <v>8</v>
      </c>
      <c r="B6">
        <v>2026</v>
      </c>
      <c r="D6" t="s">
        <v>12</v>
      </c>
      <c r="E6" t="s">
        <v>38</v>
      </c>
      <c r="F6">
        <v>9</v>
      </c>
      <c r="G6">
        <v>15</v>
      </c>
    </row>
    <row r="7" spans="1:7" x14ac:dyDescent="0.15">
      <c r="A7">
        <v>9</v>
      </c>
      <c r="B7">
        <v>2027</v>
      </c>
      <c r="D7" t="s">
        <v>13</v>
      </c>
      <c r="E7" t="s">
        <v>38</v>
      </c>
      <c r="F7">
        <v>10</v>
      </c>
      <c r="G7">
        <v>16</v>
      </c>
    </row>
    <row r="8" spans="1:7" x14ac:dyDescent="0.15">
      <c r="A8">
        <v>10</v>
      </c>
      <c r="B8">
        <v>2028</v>
      </c>
      <c r="D8" t="s">
        <v>14</v>
      </c>
      <c r="E8" t="s">
        <v>38</v>
      </c>
      <c r="F8">
        <v>11</v>
      </c>
      <c r="G8">
        <v>17</v>
      </c>
    </row>
    <row r="9" spans="1:7" x14ac:dyDescent="0.15">
      <c r="A9">
        <v>11</v>
      </c>
      <c r="B9">
        <v>2029</v>
      </c>
    </row>
    <row r="10" spans="1:7" x14ac:dyDescent="0.15">
      <c r="A10">
        <v>12</v>
      </c>
      <c r="B10">
        <v>2030</v>
      </c>
    </row>
    <row r="11" spans="1:7" x14ac:dyDescent="0.15">
      <c r="A11">
        <v>13</v>
      </c>
      <c r="B11">
        <v>2031</v>
      </c>
    </row>
    <row r="12" spans="1:7" x14ac:dyDescent="0.15">
      <c r="A12">
        <v>14</v>
      </c>
      <c r="B12">
        <v>2032</v>
      </c>
    </row>
    <row r="13" spans="1:7" x14ac:dyDescent="0.15">
      <c r="A13">
        <v>15</v>
      </c>
      <c r="B13">
        <v>2033</v>
      </c>
    </row>
    <row r="14" spans="1:7" x14ac:dyDescent="0.15">
      <c r="A14">
        <v>16</v>
      </c>
      <c r="B14">
        <v>2034</v>
      </c>
    </row>
    <row r="15" spans="1:7" x14ac:dyDescent="0.15">
      <c r="A15">
        <v>17</v>
      </c>
      <c r="B15">
        <v>2035</v>
      </c>
    </row>
    <row r="16" spans="1:7" x14ac:dyDescent="0.15">
      <c r="A16">
        <v>18</v>
      </c>
      <c r="B16">
        <v>2036</v>
      </c>
    </row>
    <row r="17" spans="1:2" x14ac:dyDescent="0.15">
      <c r="A17">
        <v>19</v>
      </c>
      <c r="B17">
        <v>2037</v>
      </c>
    </row>
    <row r="18" spans="1:2" x14ac:dyDescent="0.15">
      <c r="A18">
        <v>20</v>
      </c>
      <c r="B18">
        <v>2038</v>
      </c>
    </row>
  </sheetData>
  <sheetProtection algorithmName="SHA-512" hashValue="kLMT38isp5FHrXPFz2URjhQ6CFfCKkQqkm9rzIBCElXB3ChLlaXR5fTNZpcZhx+bqeBHw9VtcnfkJP3Q3WrINg==" saltValue="BeX85Sah89yOReVTWmcMsQ==" spinCount="100000" sheet="1" objects="1" scenarios="1"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9415-50C6-4D03-A27E-D1FD4DF10C59}">
  <dimension ref="A1:H11"/>
  <sheetViews>
    <sheetView workbookViewId="0">
      <selection activeCell="C9" sqref="C9"/>
    </sheetView>
  </sheetViews>
  <sheetFormatPr defaultRowHeight="13.5" x14ac:dyDescent="0.15"/>
  <cols>
    <col min="3" max="3" width="12.75" bestFit="1" customWidth="1"/>
    <col min="4" max="4" width="11.625" bestFit="1" customWidth="1"/>
    <col min="5" max="8" width="10.5" bestFit="1" customWidth="1"/>
  </cols>
  <sheetData>
    <row r="1" spans="1:8" x14ac:dyDescent="0.15">
      <c r="C1">
        <v>3</v>
      </c>
      <c r="D1">
        <v>4</v>
      </c>
      <c r="E1">
        <v>5</v>
      </c>
      <c r="F1">
        <v>6</v>
      </c>
      <c r="G1">
        <v>7</v>
      </c>
      <c r="H1">
        <v>8</v>
      </c>
    </row>
    <row r="2" spans="1:8" x14ac:dyDescent="0.15">
      <c r="A2" s="14"/>
      <c r="B2" s="13" t="s">
        <v>41</v>
      </c>
      <c r="C2" s="13" t="s">
        <v>9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</row>
    <row r="3" spans="1:8" x14ac:dyDescent="0.15">
      <c r="A3" s="14" t="s">
        <v>34</v>
      </c>
      <c r="B3" s="15" t="s">
        <v>42</v>
      </c>
      <c r="C3" s="15" t="s">
        <v>44</v>
      </c>
      <c r="D3" s="15" t="s">
        <v>45</v>
      </c>
      <c r="E3" s="15" t="s">
        <v>46</v>
      </c>
      <c r="F3" s="15" t="s">
        <v>46</v>
      </c>
      <c r="G3" s="15" t="s">
        <v>46</v>
      </c>
      <c r="H3" s="15" t="s">
        <v>46</v>
      </c>
    </row>
    <row r="4" spans="1:8" x14ac:dyDescent="0.15">
      <c r="A4" s="14">
        <v>2023</v>
      </c>
      <c r="B4" s="15" t="s">
        <v>43</v>
      </c>
      <c r="C4" s="9">
        <v>0.496</v>
      </c>
      <c r="D4" s="16">
        <v>6</v>
      </c>
      <c r="E4" s="12">
        <v>2.4900000000000002</v>
      </c>
      <c r="F4" s="12">
        <v>2.3199999999999998</v>
      </c>
      <c r="G4" s="12">
        <v>2.58</v>
      </c>
      <c r="H4" s="12">
        <v>2.71</v>
      </c>
    </row>
    <row r="5" spans="1:8" x14ac:dyDescent="0.15">
      <c r="A5" s="14">
        <v>2024</v>
      </c>
      <c r="B5" s="15" t="s">
        <v>43</v>
      </c>
      <c r="C5" s="9">
        <v>0.47699999999999998</v>
      </c>
      <c r="D5" s="17">
        <f t="shared" ref="D5:H11" si="0">D4</f>
        <v>6</v>
      </c>
      <c r="E5" s="9">
        <f t="shared" si="0"/>
        <v>2.4900000000000002</v>
      </c>
      <c r="F5" s="9">
        <f t="shared" si="0"/>
        <v>2.3199999999999998</v>
      </c>
      <c r="G5" s="9">
        <f t="shared" si="0"/>
        <v>2.58</v>
      </c>
      <c r="H5" s="9">
        <f t="shared" si="0"/>
        <v>2.71</v>
      </c>
    </row>
    <row r="6" spans="1:8" x14ac:dyDescent="0.15">
      <c r="A6" s="14">
        <v>2025</v>
      </c>
      <c r="B6" s="15" t="s">
        <v>43</v>
      </c>
      <c r="C6" s="9">
        <f>C5</f>
        <v>0.47699999999999998</v>
      </c>
      <c r="D6" s="17">
        <f>D5</f>
        <v>6</v>
      </c>
      <c r="E6" s="9">
        <f t="shared" si="0"/>
        <v>2.4900000000000002</v>
      </c>
      <c r="F6" s="9">
        <f t="shared" si="0"/>
        <v>2.3199999999999998</v>
      </c>
      <c r="G6" s="9">
        <f t="shared" si="0"/>
        <v>2.58</v>
      </c>
      <c r="H6" s="9">
        <f t="shared" si="0"/>
        <v>2.71</v>
      </c>
    </row>
    <row r="7" spans="1:8" x14ac:dyDescent="0.15">
      <c r="A7" s="14">
        <v>2026</v>
      </c>
      <c r="B7" s="15" t="s">
        <v>43</v>
      </c>
      <c r="C7" s="9">
        <f t="shared" ref="C7:C11" si="1">C6</f>
        <v>0.47699999999999998</v>
      </c>
      <c r="D7" s="17">
        <f>D6</f>
        <v>6</v>
      </c>
      <c r="E7" s="9">
        <f t="shared" si="0"/>
        <v>2.4900000000000002</v>
      </c>
      <c r="F7" s="9">
        <f t="shared" si="0"/>
        <v>2.3199999999999998</v>
      </c>
      <c r="G7" s="9">
        <f t="shared" si="0"/>
        <v>2.58</v>
      </c>
      <c r="H7" s="9">
        <f t="shared" si="0"/>
        <v>2.71</v>
      </c>
    </row>
    <row r="8" spans="1:8" x14ac:dyDescent="0.15">
      <c r="A8" s="14">
        <v>2027</v>
      </c>
      <c r="B8" s="15" t="s">
        <v>43</v>
      </c>
      <c r="C8" s="9">
        <f t="shared" si="1"/>
        <v>0.47699999999999998</v>
      </c>
      <c r="D8" s="17">
        <f>D7</f>
        <v>6</v>
      </c>
      <c r="E8" s="9">
        <f t="shared" si="0"/>
        <v>2.4900000000000002</v>
      </c>
      <c r="F8" s="9">
        <f t="shared" si="0"/>
        <v>2.3199999999999998</v>
      </c>
      <c r="G8" s="9">
        <f t="shared" si="0"/>
        <v>2.58</v>
      </c>
      <c r="H8" s="9">
        <f t="shared" si="0"/>
        <v>2.71</v>
      </c>
    </row>
    <row r="9" spans="1:8" x14ac:dyDescent="0.15">
      <c r="A9" s="14">
        <v>2028</v>
      </c>
      <c r="B9" s="15" t="s">
        <v>43</v>
      </c>
      <c r="C9" s="9">
        <f t="shared" si="1"/>
        <v>0.47699999999999998</v>
      </c>
      <c r="D9" s="17">
        <f>D8</f>
        <v>6</v>
      </c>
      <c r="E9" s="9">
        <f t="shared" si="0"/>
        <v>2.4900000000000002</v>
      </c>
      <c r="F9" s="9">
        <f t="shared" si="0"/>
        <v>2.3199999999999998</v>
      </c>
      <c r="G9" s="9">
        <f t="shared" si="0"/>
        <v>2.58</v>
      </c>
      <c r="H9" s="9">
        <f t="shared" si="0"/>
        <v>2.71</v>
      </c>
    </row>
    <row r="10" spans="1:8" x14ac:dyDescent="0.15">
      <c r="A10" s="14">
        <v>2029</v>
      </c>
      <c r="B10" s="15" t="s">
        <v>43</v>
      </c>
      <c r="C10" s="9">
        <f t="shared" si="1"/>
        <v>0.47699999999999998</v>
      </c>
      <c r="D10" s="17">
        <f>D9</f>
        <v>6</v>
      </c>
      <c r="E10" s="9">
        <f t="shared" si="0"/>
        <v>2.4900000000000002</v>
      </c>
      <c r="F10" s="9">
        <f t="shared" si="0"/>
        <v>2.3199999999999998</v>
      </c>
      <c r="G10" s="9">
        <f t="shared" si="0"/>
        <v>2.58</v>
      </c>
      <c r="H10" s="9">
        <f t="shared" si="0"/>
        <v>2.71</v>
      </c>
    </row>
    <row r="11" spans="1:8" x14ac:dyDescent="0.15">
      <c r="A11" s="14">
        <v>2030</v>
      </c>
      <c r="B11" s="15" t="s">
        <v>43</v>
      </c>
      <c r="C11" s="9">
        <f t="shared" si="1"/>
        <v>0.47699999999999998</v>
      </c>
      <c r="D11" s="17">
        <f>D10</f>
        <v>6</v>
      </c>
      <c r="E11" s="9">
        <f t="shared" si="0"/>
        <v>2.4900000000000002</v>
      </c>
      <c r="F11" s="9">
        <f t="shared" si="0"/>
        <v>2.3199999999999998</v>
      </c>
      <c r="G11" s="9">
        <f t="shared" si="0"/>
        <v>2.58</v>
      </c>
      <c r="H11" s="9">
        <f t="shared" si="0"/>
        <v>2.71</v>
      </c>
    </row>
  </sheetData>
  <sheetProtection algorithmName="SHA-512" hashValue="joErHwMdjN9aQQUaYIbOasF/ZMtWNCPLl1P5/NOCkVs9PVp0xyBYqSPu7/2v/SWVicWkvJPT1vTeRICYq93dHg==" saltValue="IdCvhfD49GVir4rTrVTpYw==" spinCount="100000"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入力表</vt:lpstr>
      <vt:lpstr>年間のＣＯ２排出量</vt:lpstr>
      <vt:lpstr>（参考）エネルギー種別ごとの排出量</vt:lpstr>
      <vt:lpstr>集計用</vt:lpstr>
      <vt:lpstr>グラフ用</vt:lpstr>
      <vt:lpstr>リスト</vt:lpstr>
      <vt:lpstr>排出係数</vt:lpstr>
      <vt:lpstr>'（参考）エネルギー種別ごとの排出量'!Print_Area</vt:lpstr>
      <vt:lpstr>入力表!Print_Area</vt:lpstr>
      <vt:lpstr>年間のＣＯ２排出量!Print_Area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登米市</dc:creator>
  <cp:lastModifiedBy>西條　文武</cp:lastModifiedBy>
  <cp:lastPrinted>2024-06-17T11:11:48Z</cp:lastPrinted>
  <dcterms:created xsi:type="dcterms:W3CDTF">2024-05-07T05:48:00Z</dcterms:created>
  <dcterms:modified xsi:type="dcterms:W3CDTF">2024-06-18T00:27:42Z</dcterms:modified>
</cp:coreProperties>
</file>