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DE38BB46-5C2B-4D8B-A4D8-CC9ACF0EBAED}" xr6:coauthVersionLast="47" xr6:coauthVersionMax="47" xr10:uidLastSave="{00000000-0000-0000-0000-000000000000}"/>
  <workbookProtection workbookAlgorithmName="SHA-512" workbookHashValue="izNFTWZyYIs6XualNJtqMKaTrE4PkR8izfHJxjMxnDvRfAw/sQWTRSS6IaipOv3cjtrLptw0Ypl/fVsCs+P2CA==" workbookSaltValue="DpZwBvHmGd8k1YAIPcLHWg=="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7" i="7" l="1"/>
  <c r="A366"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A340" i="7"/>
  <c r="A339" i="7"/>
  <c r="A338"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224" i="7"/>
  <c r="A222"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A13" i="7"/>
  <c r="E244" i="7"/>
  <c r="J192" i="7"/>
  <c r="J194" i="7" l="1"/>
  <c r="I203" i="7" l="1"/>
  <c r="J177" i="7" l="1"/>
  <c r="K243" i="7" l="1"/>
  <c r="O243" i="7"/>
  <c r="I220" i="7"/>
  <c r="U243" i="7"/>
  <c r="S243" i="7"/>
  <c r="Q243" i="7"/>
  <c r="D114" i="7" l="1"/>
  <c r="D116" i="7" s="1"/>
  <c r="D118" i="7" s="1"/>
  <c r="D120" i="7" s="1"/>
  <c r="D122" i="7" s="1"/>
  <c r="D124" i="7" s="1"/>
  <c r="D126" i="7" s="1"/>
  <c r="J196" i="7" l="1"/>
  <c r="J198" i="7"/>
  <c r="N288" i="7" l="1"/>
  <c r="I214" i="7" l="1"/>
  <c r="A2" i="8" l="1"/>
  <c r="A1" i="8"/>
</calcChain>
</file>

<file path=xl/sharedStrings.xml><?xml version="1.0" encoding="utf-8"?>
<sst xmlns="http://schemas.openxmlformats.org/spreadsheetml/2006/main" count="320" uniqueCount="265">
  <si>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</si>
  <si>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</si>
  <si>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不動産鑑定士</t>
  </si>
  <si>
    <t>一級建築士</t>
  </si>
  <si>
    <t>二級建築士</t>
  </si>
  <si>
    <t>建築設備士</t>
  </si>
  <si>
    <t>測量士</t>
  </si>
  <si>
    <t>測量士補</t>
  </si>
  <si>
    <t>テクリスの企業ID</t>
    <rPh sb="5" eb="7">
      <t>キギョウ</t>
    </rPh>
    <phoneticPr fontId="5"/>
  </si>
  <si>
    <t>希望</t>
    <rPh sb="0" eb="2">
      <t>キボウ</t>
    </rPh>
    <phoneticPr fontId="5"/>
  </si>
  <si>
    <t>人数</t>
    <rPh sb="0" eb="2">
      <t>ニンズウ</t>
    </rPh>
    <phoneticPr fontId="6"/>
  </si>
  <si>
    <t>コンサル</t>
  </si>
  <si>
    <t>自己資本額</t>
    <rPh sb="0" eb="2">
      <t>ジコ</t>
    </rPh>
    <rPh sb="2" eb="4">
      <t>シホン</t>
    </rPh>
    <rPh sb="4" eb="5">
      <t>ガク</t>
    </rPh>
    <phoneticPr fontId="5"/>
  </si>
  <si>
    <t>区分</t>
    <rPh sb="0" eb="2">
      <t>クブン</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</si>
  <si>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</si>
  <si>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</si>
  <si>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</si>
  <si>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</si>
  <si>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</si>
  <si>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</si>
  <si>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</si>
  <si>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</si>
  <si>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</si>
  <si>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</si>
  <si>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</si>
  <si>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</si>
  <si>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営業年数</t>
    <rPh sb="0" eb="2">
      <t>エイギョウ</t>
    </rPh>
    <rPh sb="2" eb="4">
      <t>ネンスウ</t>
    </rPh>
    <phoneticPr fontId="6"/>
  </si>
  <si>
    <t>登録を受けている事業</t>
    <rPh sb="0" eb="2">
      <t>トウロク</t>
    </rPh>
    <rPh sb="3" eb="4">
      <t>ウ</t>
    </rPh>
    <rPh sb="8" eb="10">
      <t>ジギョウ</t>
    </rPh>
    <phoneticPr fontId="5"/>
  </si>
  <si>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</si>
  <si>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</si>
  <si>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</si>
  <si>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</si>
  <si>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</si>
  <si>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</si>
  <si>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</si>
  <si>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</si>
  <si>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司法書士</t>
    <phoneticPr fontId="5"/>
  </si>
  <si>
    <t>計量証明事業者</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</si>
  <si>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</si>
  <si>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</si>
  <si>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</si>
  <si>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</si>
  <si>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</si>
  <si>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リストから選択してください。</t>
    <phoneticPr fontId="5"/>
  </si>
  <si>
    <t>みなし大企業</t>
    <rPh sb="3" eb="6">
      <t>ダイキギョウ</t>
    </rPh>
    <phoneticPr fontId="6"/>
  </si>
  <si>
    <t>E.経営情報</t>
    <rPh sb="2" eb="4">
      <t>ケイエイ</t>
    </rPh>
    <rPh sb="4" eb="6">
      <t>ジョウホウ</t>
    </rPh>
    <phoneticPr fontId="5"/>
  </si>
  <si>
    <t>土地家屋調査士</t>
  </si>
  <si>
    <t>司法書士</t>
  </si>
  <si>
    <t>適格組合証明番号</t>
    <rPh sb="0" eb="2">
      <t>テキカク</t>
    </rPh>
    <rPh sb="2" eb="4">
      <t>クミアイ</t>
    </rPh>
    <rPh sb="4" eb="6">
      <t>ショウメイ</t>
    </rPh>
    <rPh sb="6" eb="8">
      <t>バンゴウ</t>
    </rPh>
    <phoneticPr fontId="6"/>
  </si>
  <si>
    <t>年</t>
    <rPh sb="0" eb="1">
      <t>ネン</t>
    </rPh>
    <phoneticPr fontId="5"/>
  </si>
  <si>
    <t>設立年月日</t>
    <rPh sb="0" eb="2">
      <t>セツリツ</t>
    </rPh>
    <rPh sb="2" eb="5">
      <t>ネンガッピ</t>
    </rPh>
    <phoneticPr fontId="6"/>
  </si>
  <si>
    <t>経営状況（流動比率）</t>
    <rPh sb="0" eb="2">
      <t>ケイエイ</t>
    </rPh>
    <rPh sb="2" eb="4">
      <t>ジョウキョウ</t>
    </rPh>
    <rPh sb="5" eb="7">
      <t>リュウドウ</t>
    </rPh>
    <rPh sb="7" eb="9">
      <t>ヒリツ</t>
    </rPh>
    <phoneticPr fontId="5"/>
  </si>
  <si>
    <t>流動比率（a/b×100）</t>
    <phoneticPr fontId="5"/>
  </si>
  <si>
    <t>%</t>
    <phoneticPr fontId="5"/>
  </si>
  <si>
    <t>地質調査</t>
  </si>
  <si>
    <t>構造設計一級建築士</t>
  </si>
  <si>
    <t>設備設計一級建築士</t>
  </si>
  <si>
    <t>建築積算資格者</t>
  </si>
  <si>
    <t>一級土木施工管理技士</t>
  </si>
  <si>
    <t>二級土木施工管理技士</t>
  </si>
  <si>
    <t>環境計量士</t>
  </si>
  <si>
    <t>港湾海洋調査士</t>
  </si>
  <si>
    <t>不動産鑑定士補</t>
  </si>
  <si>
    <t>技術士</t>
    <phoneticPr fontId="5"/>
  </si>
  <si>
    <t>総合技術監理部門</t>
  </si>
  <si>
    <t>建設部門</t>
  </si>
  <si>
    <t>農業部門</t>
  </si>
  <si>
    <t>森林部門</t>
  </si>
  <si>
    <t>上下水道部門</t>
  </si>
  <si>
    <t>電気・電子部門</t>
  </si>
  <si>
    <t>機械部門</t>
  </si>
  <si>
    <t>業種区分</t>
    <phoneticPr fontId="5"/>
  </si>
  <si>
    <t>登録番号
例)00-00000</t>
    <rPh sb="5" eb="6">
      <t>レイ</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</si>
  <si>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</si>
  <si>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創業年月日</t>
    <rPh sb="0" eb="2">
      <t>ソウギョウ</t>
    </rPh>
    <rPh sb="2" eb="5">
      <t>ネンガッピ</t>
    </rPh>
    <phoneticPr fontId="6"/>
  </si>
  <si>
    <t>年月日</t>
    <rPh sb="0" eb="3">
      <t>ネンガッピ</t>
    </rPh>
    <phoneticPr fontId="5"/>
  </si>
  <si>
    <t>郵便番号</t>
    <rPh sb="0" eb="4">
      <t>ユウビンバンゴウ</t>
    </rPh>
    <phoneticPr fontId="6"/>
  </si>
  <si>
    <t>住所</t>
    <rPh sb="0" eb="2">
      <t>ジュウショ</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</si>
  <si>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</si>
  <si>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</si>
  <si>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</si>
  <si>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</si>
  <si>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</si>
  <si>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</si>
  <si>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</si>
  <si>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</si>
  <si>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</si>
  <si>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</si>
  <si>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</si>
  <si>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</si>
  <si>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</si>
  <si>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</si>
  <si>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</si>
  <si>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</si>
  <si>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</si>
  <si>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</si>
  <si>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</si>
  <si>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</si>
  <si>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</si>
  <si>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</si>
  <si>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</si>
  <si>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</si>
  <si>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</si>
  <si>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</si>
  <si>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</si>
  <si>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r>
      <t>から</t>
    </r>
    <r>
      <rPr>
        <sz val="11"/>
        <color rgb="FFFF0000"/>
        <rFont val="ＭＳ ゴシック"/>
        <family val="3"/>
        <charset val="128"/>
      </rPr>
      <t>*1</t>
    </r>
    <phoneticPr fontId="5"/>
  </si>
  <si>
    <r>
      <t>まで</t>
    </r>
    <r>
      <rPr>
        <sz val="11"/>
        <color rgb="FFFF0000"/>
        <rFont val="ＭＳ ゴシック"/>
        <family val="3"/>
        <charset val="128"/>
      </rPr>
      <t>*1</t>
    </r>
    <phoneticPr fontId="5"/>
  </si>
  <si>
    <t>前２ヶ年間の
平均実績高（千円）</t>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</si>
  <si>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</si>
  <si>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</si>
  <si>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</si>
  <si>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</si>
  <si>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</si>
  <si>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</si>
  <si>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</si>
  <si>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</si>
  <si>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例)所長　正式名称で入力してください。</t>
    <rPh sb="10" eb="12">
      <t>ニュウリョク</t>
    </rPh>
    <phoneticPr fontId="5"/>
  </si>
  <si>
    <t>計</t>
    <phoneticPr fontId="6"/>
  </si>
  <si>
    <t>直前決算時（千円）</t>
    <rPh sb="0" eb="2">
      <t>チョクゼン</t>
    </rPh>
    <rPh sb="2" eb="4">
      <t>ケッサン</t>
    </rPh>
    <rPh sb="4" eb="5">
      <t>ジ</t>
    </rPh>
    <rPh sb="6" eb="8">
      <t>センエン</t>
    </rPh>
    <phoneticPr fontId="6"/>
  </si>
  <si>
    <t>直前年度分決算</t>
    <rPh sb="0" eb="2">
      <t>チョクゼン</t>
    </rPh>
    <rPh sb="2" eb="5">
      <t>ネンドブン</t>
    </rPh>
    <rPh sb="5" eb="7">
      <t>ケッサン</t>
    </rPh>
    <phoneticPr fontId="6"/>
  </si>
  <si>
    <t>千円</t>
    <rPh sb="0" eb="2">
      <t>センエン</t>
    </rPh>
    <phoneticPr fontId="5"/>
  </si>
  <si>
    <t>流動資産(a)</t>
    <rPh sb="0" eb="2">
      <t>リュウドウ</t>
    </rPh>
    <rPh sb="2" eb="4">
      <t>シサン</t>
    </rPh>
    <phoneticPr fontId="5"/>
  </si>
  <si>
    <t>流動負債(b)</t>
    <rPh sb="0" eb="2">
      <t>リュウドウ</t>
    </rPh>
    <rPh sb="2" eb="4">
      <t>フサイ</t>
    </rPh>
    <phoneticPr fontId="5"/>
  </si>
  <si>
    <t>直前々年度分決算(千円)</t>
    <rPh sb="5" eb="6">
      <t>ブン</t>
    </rPh>
    <rPh sb="6" eb="8">
      <t>ケッサン</t>
    </rPh>
    <rPh sb="9" eb="11">
      <t>センエン</t>
    </rPh>
    <phoneticPr fontId="6"/>
  </si>
  <si>
    <t>直前年度分決算(千円)</t>
    <rPh sb="0" eb="2">
      <t>チョクゼン</t>
    </rPh>
    <rPh sb="2" eb="4">
      <t>ネンド</t>
    </rPh>
    <rPh sb="4" eb="5">
      <t>ブン</t>
    </rPh>
    <rPh sb="5" eb="7">
      <t>ケッサン</t>
    </rPh>
    <phoneticPr fontId="5"/>
  </si>
  <si>
    <t>免許等の名称</t>
    <rPh sb="0" eb="3">
      <t>メンキョトウ</t>
    </rPh>
    <rPh sb="4" eb="6">
      <t>メイショウ</t>
    </rPh>
    <phoneticPr fontId="5"/>
  </si>
  <si>
    <t>合計</t>
    <rPh sb="0" eb="2">
      <t>ゴウケイ</t>
    </rPh>
    <phoneticPr fontId="5"/>
  </si>
  <si>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</si>
  <si>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</si>
  <si>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</si>
  <si>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</si>
  <si>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H.業種情報</t>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</si>
  <si>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</si>
  <si>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</si>
  <si>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</si>
  <si>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</si>
  <si>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</si>
  <si>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5"/>
  </si>
  <si>
    <t>適格組合証明取得</t>
    <rPh sb="0" eb="2">
      <t>テキカク</t>
    </rPh>
    <rPh sb="2" eb="4">
      <t>クミアイ</t>
    </rPh>
    <rPh sb="4" eb="6">
      <t>ショウメイ</t>
    </rPh>
    <rPh sb="6" eb="8">
      <t>シュトク</t>
    </rPh>
    <phoneticPr fontId="6"/>
  </si>
  <si>
    <t>年月日</t>
    <phoneticPr fontId="5"/>
  </si>
  <si>
    <t>登録及び希望業務</t>
    <rPh sb="0" eb="2">
      <t>トウロク</t>
    </rPh>
    <rPh sb="2" eb="3">
      <t>オヨ</t>
    </rPh>
    <rPh sb="4" eb="8">
      <t>キボウギョウム</t>
    </rPh>
    <phoneticPr fontId="5"/>
  </si>
  <si>
    <t>登録</t>
    <rPh sb="0" eb="2">
      <t>トウロク</t>
    </rPh>
    <phoneticPr fontId="5"/>
  </si>
  <si>
    <t>業務高(千円)</t>
    <rPh sb="0" eb="3">
      <t>ギョウムダカ</t>
    </rPh>
    <rPh sb="4" eb="6">
      <t>センエン</t>
    </rPh>
    <phoneticPr fontId="5"/>
  </si>
  <si>
    <t>不動産鑑定</t>
  </si>
  <si>
    <t>測量調査設計業務実績情報システム(テクリス)における企業IDを、半角英数字で入力してください。</t>
    <phoneticPr fontId="6"/>
  </si>
  <si>
    <t>業種区分・業務内容</t>
    <rPh sb="0" eb="2">
      <t>ギョウシュ</t>
    </rPh>
    <rPh sb="2" eb="4">
      <t>クブン</t>
    </rPh>
    <rPh sb="5" eb="7">
      <t>ギョウム</t>
    </rPh>
    <rPh sb="7" eb="9">
      <t>ナイヨウ</t>
    </rPh>
    <phoneticPr fontId="5"/>
  </si>
  <si>
    <t>登録を希望する業種の実績高を入力してください。
決算が１事業年度１回の場合には、「直前々年度分決算」及び「直前年度分決算」の右欄のみに入力してください。</t>
    <rPh sb="0" eb="2">
      <t>トウロク</t>
    </rPh>
    <rPh sb="3" eb="5">
      <t>キボウ</t>
    </rPh>
    <rPh sb="7" eb="9">
      <t>ギョウシュ</t>
    </rPh>
    <rPh sb="10" eb="12">
      <t>ジッセキ</t>
    </rPh>
    <rPh sb="12" eb="13">
      <t>ダカ</t>
    </rPh>
    <rPh sb="14" eb="16">
      <t>ニュウリョク</t>
    </rPh>
    <rPh sb="24" eb="26">
      <t>ケッサン</t>
    </rPh>
    <rPh sb="28" eb="30">
      <t>ジギョウ</t>
    </rPh>
    <rPh sb="30" eb="32">
      <t>ネンド</t>
    </rPh>
    <rPh sb="33" eb="34">
      <t>カイ</t>
    </rPh>
    <rPh sb="35" eb="37">
      <t>バアイ</t>
    </rPh>
    <rPh sb="41" eb="42">
      <t>チョク</t>
    </rPh>
    <rPh sb="42" eb="44">
      <t>ゼンゼン</t>
    </rPh>
    <rPh sb="44" eb="46">
      <t>ネンド</t>
    </rPh>
    <rPh sb="46" eb="47">
      <t>ブン</t>
    </rPh>
    <rPh sb="47" eb="49">
      <t>ケッサン</t>
    </rPh>
    <rPh sb="50" eb="51">
      <t>オヨ</t>
    </rPh>
    <rPh sb="53" eb="55">
      <t>チョクゼン</t>
    </rPh>
    <rPh sb="55" eb="57">
      <t>ネンド</t>
    </rPh>
    <rPh sb="57" eb="58">
      <t>ブン</t>
    </rPh>
    <rPh sb="58" eb="60">
      <t>ケッサン</t>
    </rPh>
    <rPh sb="62" eb="63">
      <t>ミギ</t>
    </rPh>
    <rPh sb="63" eb="64">
      <t>ラン</t>
    </rPh>
    <rPh sb="67" eb="69">
      <t>ニュウリョク</t>
    </rPh>
    <phoneticPr fontId="5"/>
  </si>
  <si>
    <t>@を含む半角文字で入力してください。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</si>
  <si>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</si>
  <si>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</si>
  <si>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</si>
  <si>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5"/>
  </si>
  <si>
    <t>免許等の名称</t>
    <rPh sb="0" eb="2">
      <t>メンキョ</t>
    </rPh>
    <rPh sb="2" eb="3">
      <t>トウ</t>
    </rPh>
    <rPh sb="4" eb="6">
      <t>メイショウ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</si>
  <si>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</si>
  <si>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例)カブシキガイシャスズキグミ　トウホクエイギョウショ
正式名称を全角カタカナで入力してください。支店・営業所名は、１文字空けて入力してください。</t>
    <phoneticPr fontId="5"/>
  </si>
  <si>
    <t>例)株式会社鈴木組　東北営業所
正式名称で入力してください。支店・営業所名は、１文字空けて入力してください。</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</si>
  <si>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本社（店）と異なる場合のみ、@を含む半角文字で入力してください。</t>
    <phoneticPr fontId="5"/>
  </si>
  <si>
    <t>事業協同組合、企業組合、協業組合等で官公需適格組合証明を受けている場合は番号を入力してください。</t>
    <phoneticPr fontId="5"/>
  </si>
  <si>
    <t>資本関係又は人的関係</t>
    <rPh sb="0" eb="2">
      <t>シホン</t>
    </rPh>
    <rPh sb="2" eb="4">
      <t>カンケイ</t>
    </rPh>
    <rPh sb="4" eb="5">
      <t>マタ</t>
    </rPh>
    <rPh sb="6" eb="8">
      <t>ジンテキ</t>
    </rPh>
    <rPh sb="8" eb="10">
      <t>カンケイ</t>
    </rPh>
    <phoneticPr fontId="6"/>
  </si>
  <si>
    <t>の有無</t>
    <phoneticPr fontId="5"/>
  </si>
  <si>
    <t>申請日現在において、他の登米市の競争入札参加登録申請を行っている業者と資本関係又は人的関係がある場合、リストから「有」を選択してください。</t>
    <rPh sb="0" eb="2">
      <t>シンセイ</t>
    </rPh>
    <rPh sb="2" eb="3">
      <t>ビ</t>
    </rPh>
    <rPh sb="3" eb="5">
      <t>ゲンザイ</t>
    </rPh>
    <rPh sb="10" eb="11">
      <t>ホカ</t>
    </rPh>
    <rPh sb="12" eb="15">
      <t>トメシ</t>
    </rPh>
    <rPh sb="16" eb="18">
      <t>キョウソウ</t>
    </rPh>
    <rPh sb="18" eb="20">
      <t>ニュウサツ</t>
    </rPh>
    <rPh sb="20" eb="22">
      <t>サンカ</t>
    </rPh>
    <rPh sb="22" eb="24">
      <t>トウロク</t>
    </rPh>
    <rPh sb="24" eb="26">
      <t>シンセイ</t>
    </rPh>
    <rPh sb="27" eb="28">
      <t>オコナ</t>
    </rPh>
    <rPh sb="32" eb="34">
      <t>ギョウシャ</t>
    </rPh>
    <rPh sb="35" eb="37">
      <t>シホン</t>
    </rPh>
    <rPh sb="37" eb="39">
      <t>カンケイ</t>
    </rPh>
    <rPh sb="39" eb="40">
      <t>マタ</t>
    </rPh>
    <rPh sb="41" eb="43">
      <t>ジンテキ</t>
    </rPh>
    <rPh sb="43" eb="45">
      <t>カンケイ</t>
    </rPh>
    <rPh sb="48" eb="50">
      <t>バアイ</t>
    </rPh>
    <rPh sb="57" eb="58">
      <t>アリ</t>
    </rPh>
    <rPh sb="60" eb="62">
      <t>センタク</t>
    </rPh>
    <phoneticPr fontId="5"/>
  </si>
  <si>
    <t>同意事項等</t>
    <rPh sb="0" eb="2">
      <t>ドウイ</t>
    </rPh>
    <rPh sb="2" eb="4">
      <t>ジコウ</t>
    </rPh>
    <rPh sb="4" eb="5">
      <t>トウ</t>
    </rPh>
    <phoneticPr fontId="5"/>
  </si>
  <si>
    <t>誓約書</t>
    <rPh sb="0" eb="3">
      <t>セイヤクショ</t>
    </rPh>
    <phoneticPr fontId="5"/>
  </si>
  <si>
    <t>電子入札ＩＣカード</t>
    <rPh sb="0" eb="2">
      <t>デンシ</t>
    </rPh>
    <rPh sb="2" eb="4">
      <t>ニュウサツ</t>
    </rPh>
    <phoneticPr fontId="6"/>
  </si>
  <si>
    <t>リストから選択してください。</t>
    <rPh sb="5" eb="7">
      <t>センタク</t>
    </rPh>
    <phoneticPr fontId="5"/>
  </si>
  <si>
    <t>例)2024/4/1、R6/4/1</t>
    <phoneticPr fontId="5"/>
  </si>
  <si>
    <t>例)2024/4/1</t>
    <phoneticPr fontId="5"/>
  </si>
  <si>
    <t>04_登米市</t>
  </si>
  <si>
    <r>
      <t xml:space="preserve">例)0000-00-0000　半角の数字とハイフンで入力してください。
</t>
    </r>
    <r>
      <rPr>
        <sz val="10"/>
        <color rgb="FFFF0000"/>
        <rFont val="ＭＳ ゴシック"/>
        <family val="3"/>
        <charset val="128"/>
      </rPr>
      <t>入札等に関するお知らせについて、ＦＡＸやメールでお知らせする場合がありますので入力をお願いします。</t>
    </r>
    <rPh sb="75" eb="77">
      <t>ニュウリョク</t>
    </rPh>
    <phoneticPr fontId="5"/>
  </si>
  <si>
    <r>
      <t xml:space="preserve">@を含む半角文字で入力してください。
</t>
    </r>
    <r>
      <rPr>
        <sz val="10"/>
        <color rgb="FFFF0000"/>
        <rFont val="ＭＳ ゴシック"/>
        <family val="3"/>
        <charset val="128"/>
      </rPr>
      <t>入札等に関するお知らせについて、ＦＡＸやメールでお知らせする場合がありますので入力をお願いします。</t>
    </r>
    <phoneticPr fontId="5"/>
  </si>
  <si>
    <t>登米市 一般競争(指名競争)参加資格審査申請書【建設関連業務】</t>
    <rPh sb="0" eb="3">
      <t>トメシ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ケンセツ</t>
    </rPh>
    <rPh sb="26" eb="28">
      <t>カンレン</t>
    </rPh>
    <rPh sb="28" eb="30">
      <t>ギョウム</t>
    </rPh>
    <phoneticPr fontId="5"/>
  </si>
  <si>
    <t>令和7・8年度において、登米市で行われる建設関連業務に係る入札に参加する資格の審査を申請します。</t>
    <rPh sb="12" eb="14">
      <t>トメ</t>
    </rPh>
    <rPh sb="20" eb="22">
      <t>ケンセツ</t>
    </rPh>
    <rPh sb="22" eb="24">
      <t>カンレン</t>
    </rPh>
    <rPh sb="24" eb="26">
      <t>ギョウム</t>
    </rPh>
    <phoneticPr fontId="5"/>
  </si>
  <si>
    <t>下記の入札参加資格要件を満たしていること、申請書及び関係書類のすべての記載事項は、事実と相違ないことを誓約します。
なお、下記の入札参加資格要件を満たさなくなった場合は、参加資格の取り消し又は停止を行います。
※ 誓約する場合は、リストから「同意する」を選択してください。
　　　　　　　　　　　　　　　　　　　　　　　　　　記
１　審査基準日において引き続き１年以上その事業を営んでいること。
２　地方自治法施行令第167条の４第１項及び同条第２項に該当しないこと。
３　国税及び地方税を滞納していないこと。
４　登米市入札契約暴力団等排除要綱第３条に掲げる措置要件に該当しないこと。
５　入札参加資格を得ようとする業種に係る営業に関して、法令等の定めにより必要とされている資格(登録、許可、免許その他法令上満たすべきすべての要件をいう。)を有していること。</t>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</si>
  <si>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</si>
  <si>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</si>
  <si>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</si>
  <si>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</si>
  <si>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</si>
  <si>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ＲＣＣＭ</t>
    <phoneticPr fontId="24"/>
  </si>
  <si>
    <t>土地家屋調査登記手続</t>
  </si>
  <si>
    <t>*1</t>
  </si>
  <si>
    <t>測量法第55条の登録がなければ希望することはできません。</t>
    <rPh sb="0" eb="2">
      <t>ソクリョウ</t>
    </rPh>
    <rPh sb="2" eb="3">
      <t>ホウ</t>
    </rPh>
    <rPh sb="3" eb="4">
      <t>ダイ</t>
    </rPh>
    <rPh sb="6" eb="7">
      <t>ジョウ</t>
    </rPh>
    <rPh sb="8" eb="10">
      <t>トウロク</t>
    </rPh>
    <rPh sb="15" eb="17">
      <t>キボウ</t>
    </rPh>
    <phoneticPr fontId="6"/>
  </si>
  <si>
    <t>*2</t>
  </si>
  <si>
    <t>建築士法第23条の登録がなければ希望することはできません。</t>
    <rPh sb="0" eb="3">
      <t>ケンチクシ</t>
    </rPh>
    <rPh sb="3" eb="4">
      <t>ホウ</t>
    </rPh>
    <rPh sb="4" eb="5">
      <t>ダイ</t>
    </rPh>
    <rPh sb="7" eb="8">
      <t>ジョウ</t>
    </rPh>
    <rPh sb="9" eb="11">
      <t>トウロク</t>
    </rPh>
    <rPh sb="16" eb="18">
      <t>キボウ</t>
    </rPh>
    <phoneticPr fontId="6"/>
  </si>
  <si>
    <t>*3</t>
  </si>
  <si>
    <t>土地家屋調査士法第８条の登録がなければ希望することはできません。</t>
  </si>
  <si>
    <t>*4</t>
  </si>
  <si>
    <t>不動産の鑑定評価に関する法律第22条の登録がなければ希望することはできません。</t>
  </si>
  <si>
    <t>測量</t>
  </si>
  <si>
    <t>建築関係建設コンサルタント</t>
  </si>
  <si>
    <t>補償関係コンサルタント</t>
  </si>
  <si>
    <t>その他</t>
  </si>
  <si>
    <t>土木関係建設コンサルタント</t>
    <phoneticPr fontId="2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</si>
  <si>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
営業年数が１年に満たない場合は、申請することができません。</t>
    <rPh sb="47" eb="49">
      <t>チョクゼン</t>
    </rPh>
    <rPh sb="50" eb="54">
      <t>エイギョウネンド</t>
    </rPh>
    <rPh sb="55" eb="58">
      <t>シュウリョウビ</t>
    </rPh>
    <rPh sb="74" eb="76">
      <t>ニュウリョク</t>
    </rPh>
    <rPh sb="130" eb="132">
      <t>ニュウリョク</t>
    </rPh>
    <phoneticPr fontId="5"/>
  </si>
  <si>
    <r>
      <t>201 測量</t>
    </r>
    <r>
      <rPr>
        <sz val="11"/>
        <color rgb="FFFF0000"/>
        <rFont val="ＭＳ ゴシック"/>
        <family val="3"/>
        <charset val="128"/>
      </rPr>
      <t>*1</t>
    </r>
    <rPh sb="4" eb="5">
      <t>ハカ</t>
    </rPh>
    <rPh sb="5" eb="6">
      <t>リョウ</t>
    </rPh>
    <phoneticPr fontId="6"/>
  </si>
  <si>
    <t>001 測量一般</t>
    <phoneticPr fontId="24"/>
  </si>
  <si>
    <t>002 地図の調整</t>
    <phoneticPr fontId="24"/>
  </si>
  <si>
    <t>003 航空測量</t>
    <phoneticPr fontId="24"/>
  </si>
  <si>
    <t>001 建築一般</t>
    <phoneticPr fontId="5"/>
  </si>
  <si>
    <t>002 意匠</t>
    <phoneticPr fontId="5"/>
  </si>
  <si>
    <t>003 構造</t>
    <phoneticPr fontId="5"/>
  </si>
  <si>
    <t>004 暖冷房</t>
    <phoneticPr fontId="24"/>
  </si>
  <si>
    <t>005 衛生</t>
    <phoneticPr fontId="24"/>
  </si>
  <si>
    <t>006 電気・電子</t>
    <rPh sb="7" eb="9">
      <t>デンシ</t>
    </rPh>
    <phoneticPr fontId="24"/>
  </si>
  <si>
    <t>007 建築積算</t>
    <phoneticPr fontId="24"/>
  </si>
  <si>
    <t>008 機械積算</t>
    <phoneticPr fontId="5"/>
  </si>
  <si>
    <t>009 電気積算</t>
    <phoneticPr fontId="24"/>
  </si>
  <si>
    <t>010 工事監理（建築）</t>
    <phoneticPr fontId="24"/>
  </si>
  <si>
    <t>011 工事監理（機械）</t>
    <phoneticPr fontId="24"/>
  </si>
  <si>
    <t>012 工事監理（電気）</t>
    <phoneticPr fontId="24"/>
  </si>
  <si>
    <t>013 調査</t>
    <phoneticPr fontId="24"/>
  </si>
  <si>
    <t>014 耐震診断</t>
    <phoneticPr fontId="24"/>
  </si>
  <si>
    <t>015 地区計画及び地域計画</t>
    <phoneticPr fontId="24"/>
  </si>
  <si>
    <r>
      <t>202 建築関係建設コンサルタント</t>
    </r>
    <r>
      <rPr>
        <sz val="11"/>
        <color rgb="FFFF0000"/>
        <rFont val="ＭＳ ゴシック"/>
        <family val="3"/>
        <charset val="128"/>
      </rPr>
      <t>*2</t>
    </r>
    <rPh sb="8" eb="10">
      <t>ケンセツ</t>
    </rPh>
    <phoneticPr fontId="5"/>
  </si>
  <si>
    <t>203 土木関係建設コンサルタント</t>
    <rPh sb="8" eb="10">
      <t>ケンセツ</t>
    </rPh>
    <phoneticPr fontId="5"/>
  </si>
  <si>
    <t>001 河川、砂防及び海岸・海洋</t>
    <phoneticPr fontId="24"/>
  </si>
  <si>
    <t>002 港湾及び空港</t>
    <phoneticPr fontId="24"/>
  </si>
  <si>
    <t>003 電力土木</t>
    <phoneticPr fontId="24"/>
  </si>
  <si>
    <t>004 道路</t>
    <phoneticPr fontId="24"/>
  </si>
  <si>
    <t>005 鉄道</t>
    <phoneticPr fontId="24"/>
  </si>
  <si>
    <t>006 上水道及び工業用水道</t>
    <phoneticPr fontId="24"/>
  </si>
  <si>
    <t>007 下水道</t>
    <phoneticPr fontId="24"/>
  </si>
  <si>
    <t>008 農業土木</t>
    <phoneticPr fontId="24"/>
  </si>
  <si>
    <t>009 森林土木</t>
    <phoneticPr fontId="24"/>
  </si>
  <si>
    <t>010 水産土木</t>
    <phoneticPr fontId="24"/>
  </si>
  <si>
    <t>011 廃棄物</t>
    <phoneticPr fontId="24"/>
  </si>
  <si>
    <t>012 造園</t>
    <phoneticPr fontId="24"/>
  </si>
  <si>
    <t>013 都市計画及び地方計画</t>
    <phoneticPr fontId="24"/>
  </si>
  <si>
    <t>014 地質</t>
    <phoneticPr fontId="24"/>
  </si>
  <si>
    <t>015 土質及び基礎</t>
    <phoneticPr fontId="24"/>
  </si>
  <si>
    <t>016 鋼構造及びコンクリート</t>
    <phoneticPr fontId="24"/>
  </si>
  <si>
    <t>017 トンネル</t>
    <phoneticPr fontId="24"/>
  </si>
  <si>
    <t>018 施工計画・施工設備及び積算</t>
    <phoneticPr fontId="24"/>
  </si>
  <si>
    <t>019 建設環境</t>
    <phoneticPr fontId="24"/>
  </si>
  <si>
    <t>020 機械</t>
    <phoneticPr fontId="24"/>
  </si>
  <si>
    <t>021 電気・電子</t>
    <phoneticPr fontId="24"/>
  </si>
  <si>
    <t>030 交通量調査</t>
    <phoneticPr fontId="24"/>
  </si>
  <si>
    <t>031 環境調査</t>
    <phoneticPr fontId="24"/>
  </si>
  <si>
    <t>032 経済調査</t>
    <phoneticPr fontId="24"/>
  </si>
  <si>
    <t>033 分析・解析</t>
    <phoneticPr fontId="24"/>
  </si>
  <si>
    <t>034 宅地造成</t>
    <phoneticPr fontId="24"/>
  </si>
  <si>
    <t>035 電算関係</t>
    <phoneticPr fontId="24"/>
  </si>
  <si>
    <t>036 計算業務</t>
    <phoneticPr fontId="24"/>
  </si>
  <si>
    <t>037 資料整理等</t>
    <phoneticPr fontId="24"/>
  </si>
  <si>
    <t>038 施工管理</t>
    <phoneticPr fontId="24"/>
  </si>
  <si>
    <t>001 土地調査</t>
    <phoneticPr fontId="24"/>
  </si>
  <si>
    <t>002 土地評価</t>
    <phoneticPr fontId="24"/>
  </si>
  <si>
    <t>003 物件</t>
    <phoneticPr fontId="24"/>
  </si>
  <si>
    <t>004 機械工作物</t>
    <phoneticPr fontId="24"/>
  </si>
  <si>
    <t>005 営業補償・特殊補償</t>
    <phoneticPr fontId="24"/>
  </si>
  <si>
    <t>007 補償関連</t>
    <phoneticPr fontId="24"/>
  </si>
  <si>
    <t>008 総合補償</t>
    <phoneticPr fontId="24"/>
  </si>
  <si>
    <t>204 補償関係コンサルタント</t>
    <phoneticPr fontId="5"/>
  </si>
  <si>
    <t>205 地質調査</t>
    <phoneticPr fontId="5"/>
  </si>
  <si>
    <t>001 地質調査</t>
    <rPh sb="4" eb="8">
      <t>チシツチョウサ</t>
    </rPh>
    <phoneticPr fontId="24"/>
  </si>
  <si>
    <r>
      <t>001 土地家屋調査</t>
    </r>
    <r>
      <rPr>
        <sz val="11"/>
        <color rgb="FFFF0000"/>
        <rFont val="ＭＳ ゴシック"/>
        <family val="3"/>
        <charset val="128"/>
      </rPr>
      <t>*3</t>
    </r>
    <phoneticPr fontId="24"/>
  </si>
  <si>
    <t>002 登記手続</t>
    <phoneticPr fontId="24"/>
  </si>
  <si>
    <t>206 土地家屋調査登記手続</t>
    <phoneticPr fontId="24"/>
  </si>
  <si>
    <t>207 不動産鑑定</t>
    <phoneticPr fontId="24"/>
  </si>
  <si>
    <r>
      <t>001 不動産鑑定</t>
    </r>
    <r>
      <rPr>
        <sz val="11"/>
        <color rgb="FFFF0000"/>
        <rFont val="ＭＳ ゴシック"/>
        <family val="3"/>
        <charset val="128"/>
      </rPr>
      <t>*4</t>
    </r>
    <phoneticPr fontId="24"/>
  </si>
  <si>
    <r>
      <rPr>
        <sz val="10"/>
        <color rgb="FFFF0000"/>
        <rFont val="ＭＳ ゴシック"/>
        <family val="3"/>
        <charset val="128"/>
      </rPr>
      <t>登録を希望する場合、希望、登録、業務高欄を入力してください。</t>
    </r>
    <r>
      <rPr>
        <sz val="10"/>
        <color theme="1" tint="4.9989318521683403E-2"/>
        <rFont val="ＭＳ ゴシック"/>
        <family val="3"/>
        <charset val="128"/>
      </rPr>
      <t xml:space="preserve">
希望、登録欄はリストから「○」を選択してください。業務高がない場合は、「0」を入力してください。</t>
    </r>
    <rPh sb="0" eb="2">
      <t>トウロク</t>
    </rPh>
    <rPh sb="3" eb="5">
      <t>キボウ</t>
    </rPh>
    <rPh sb="7" eb="9">
      <t>バアイ</t>
    </rPh>
    <rPh sb="10" eb="12">
      <t>キボウ</t>
    </rPh>
    <rPh sb="13" eb="15">
      <t>トウロク</t>
    </rPh>
    <rPh sb="16" eb="19">
      <t>ギョウムダカ</t>
    </rPh>
    <rPh sb="19" eb="20">
      <t>ラン</t>
    </rPh>
    <rPh sb="21" eb="23">
      <t>ニュウリョク</t>
    </rPh>
    <rPh sb="31" eb="33">
      <t>キボウ</t>
    </rPh>
    <rPh sb="34" eb="37">
      <t>トウロクラン</t>
    </rPh>
    <rPh sb="47" eb="49">
      <t>センタク</t>
    </rPh>
    <phoneticPr fontId="5"/>
  </si>
  <si>
    <t>006 事業損失</t>
    <phoneticPr fontId="24"/>
  </si>
  <si>
    <t>Ver.7.0.2</t>
    <phoneticPr fontId="5"/>
  </si>
  <si>
    <t>7.0.2</t>
  </si>
  <si>
    <t>正式名称で入力してください。</t>
    <rPh sb="5" eb="7">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</si>
</sst>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
      <sz val="6"/>
      <name val="ＭＳ ゴシック"/>
      <family val="2"/>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2">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thin">
        <color indexed="64"/>
      </right>
      <top style="thin">
        <color indexed="64"/>
      </top>
      <bottom style="thin">
        <color auto="1"/>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auto="1"/>
      </left>
      <right style="hair">
        <color auto="1"/>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90">
    <xf numFmtId="0" fontId="0" fillId="0" borderId="0" xfId="0">
      <alignment vertical="center"/>
    </xf>
    <xf numFmtId="49" fontId="11" fillId="2" borderId="0" xfId="0" applyNumberFormat="1" applyFont="1" applyFill="1" applyAlignment="1" applyProtection="1">
      <alignment horizontal="left" vertical="center"/>
      <protection locked="0"/>
    </xf>
    <xf numFmtId="14" fontId="11" fillId="2" borderId="4" xfId="0" applyNumberFormat="1" applyFont="1" applyFill="1" applyBorder="1" applyAlignment="1" applyProtection="1">
      <alignment horizontal="left" vertical="center"/>
      <protection locked="0"/>
    </xf>
    <xf numFmtId="14" fontId="11" fillId="2" borderId="3"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14" fontId="11" fillId="2" borderId="18" xfId="0" applyNumberFormat="1" applyFont="1" applyFill="1" applyBorder="1" applyAlignment="1" applyProtection="1">
      <alignment horizontal="left" vertical="center"/>
      <protection locked="0"/>
    </xf>
    <xf numFmtId="14" fontId="11" fillId="2" borderId="49" xfId="0" applyNumberFormat="1" applyFont="1" applyFill="1" applyBorder="1" applyAlignment="1" applyProtection="1">
      <alignment horizontal="left" vertical="center"/>
      <protection locked="0"/>
    </xf>
    <xf numFmtId="49" fontId="11" fillId="2" borderId="15" xfId="12" applyNumberFormat="1" applyFont="1" applyFill="1" applyBorder="1" applyAlignment="1" applyProtection="1">
      <alignment horizontal="center" vertical="center"/>
      <protection locked="0"/>
    </xf>
    <xf numFmtId="49" fontId="11" fillId="2" borderId="16" xfId="12" applyNumberFormat="1" applyFont="1" applyFill="1" applyBorder="1" applyAlignment="1" applyProtection="1">
      <alignment horizontal="center" vertical="center"/>
      <protection locked="0"/>
    </xf>
    <xf numFmtId="49" fontId="11" fillId="2" borderId="37" xfId="12" applyNumberFormat="1" applyFont="1" applyFill="1" applyBorder="1" applyAlignment="1" applyProtection="1">
      <alignment horizontal="center" vertical="center"/>
      <protection locked="0"/>
    </xf>
    <xf numFmtId="49" fontId="11" fillId="2" borderId="38" xfId="12" applyNumberFormat="1" applyFont="1" applyFill="1" applyBorder="1" applyAlignment="1" applyProtection="1">
      <alignment horizontal="center" vertical="center"/>
      <protection locked="0"/>
    </xf>
    <xf numFmtId="49" fontId="11" fillId="2" borderId="25" xfId="12" applyNumberFormat="1" applyFont="1" applyFill="1" applyBorder="1" applyAlignment="1" applyProtection="1">
      <alignment horizontal="center" vertical="center"/>
      <protection locked="0"/>
    </xf>
    <xf numFmtId="49" fontId="11" fillId="2" borderId="43" xfId="12" applyNumberFormat="1" applyFont="1" applyFill="1" applyBorder="1" applyAlignment="1" applyProtection="1">
      <alignment horizontal="center" vertical="center"/>
      <protection locked="0"/>
    </xf>
    <xf numFmtId="49" fontId="11" fillId="2" borderId="32" xfId="12" applyNumberFormat="1" applyFont="1" applyFill="1" applyBorder="1" applyAlignment="1" applyProtection="1">
      <alignment horizontal="center" vertical="center"/>
      <protection locked="0"/>
    </xf>
    <xf numFmtId="49" fontId="11" fillId="2" borderId="7" xfId="12" applyNumberFormat="1" applyFont="1" applyFill="1" applyBorder="1" applyAlignment="1" applyProtection="1">
      <alignment horizontal="center" vertical="center"/>
      <protection locked="0"/>
    </xf>
    <xf numFmtId="49" fontId="11" fillId="2" borderId="53" xfId="12" applyNumberFormat="1" applyFont="1" applyFill="1" applyBorder="1" applyAlignment="1" applyProtection="1">
      <alignment horizontal="center" vertical="center"/>
      <protection locked="0"/>
    </xf>
    <xf numFmtId="49" fontId="11" fillId="2" borderId="22" xfId="12" applyNumberFormat="1" applyFont="1" applyFill="1" applyBorder="1" applyAlignment="1" applyProtection="1">
      <alignment horizontal="center" vertical="center"/>
      <protection locked="0"/>
    </xf>
    <xf numFmtId="49" fontId="11" fillId="2" borderId="47" xfId="12" applyNumberFormat="1" applyFont="1" applyFill="1" applyBorder="1" applyAlignment="1" applyProtection="1">
      <alignment horizontal="center" vertical="center"/>
      <protection locked="0"/>
    </xf>
    <xf numFmtId="49" fontId="11" fillId="2" borderId="55" xfId="12" applyNumberFormat="1" applyFont="1" applyFill="1" applyBorder="1" applyAlignment="1" applyProtection="1">
      <alignment horizontal="center" vertical="center"/>
      <protection locked="0"/>
    </xf>
    <xf numFmtId="49" fontId="11" fillId="2" borderId="30" xfId="12" applyNumberFormat="1" applyFont="1" applyFill="1" applyBorder="1" applyAlignment="1" applyProtection="1">
      <alignment horizontal="center" vertical="center"/>
      <protection locked="0"/>
    </xf>
    <xf numFmtId="49" fontId="11" fillId="2" borderId="61" xfId="12" applyNumberFormat="1" applyFont="1" applyFill="1" applyBorder="1" applyAlignment="1" applyProtection="1">
      <alignment horizontal="center" vertical="center"/>
      <protection locked="0"/>
    </xf>
    <xf numFmtId="38" fontId="11" fillId="2" borderId="37" xfId="1" applyNumberFormat="1" applyFont="1" applyFill="1" applyBorder="1" applyAlignment="1" applyProtection="1">
      <alignment horizontal="right" vertical="center"/>
      <protection locked="0"/>
    </xf>
    <xf numFmtId="182" fontId="11" fillId="2" borderId="13" xfId="1" applyNumberFormat="1" applyFont="1" applyFill="1" applyBorder="1" applyAlignment="1" applyProtection="1">
      <alignment horizontal="right" vertical="center"/>
      <protection locked="0"/>
    </xf>
    <xf numFmtId="182" fontId="11" fillId="2" borderId="36" xfId="1" applyNumberFormat="1" applyFont="1" applyFill="1" applyBorder="1" applyAlignment="1" applyProtection="1">
      <alignment horizontal="right" vertical="center"/>
      <protection locked="0"/>
    </xf>
    <xf numFmtId="49" fontId="11" fillId="2" borderId="0" xfId="0" applyNumberFormat="1" applyFont="1" applyFill="1" applyAlignment="1" applyProtection="1">
      <alignment horizontal="left" vertical="center"/>
      <protection locked="0"/>
    </xf>
    <xf numFmtId="14" fontId="11" fillId="2" borderId="8" xfId="0" applyNumberFormat="1" applyFont="1" applyFill="1" applyBorder="1" applyAlignment="1" applyProtection="1">
      <alignment horizontal="left" vertical="center"/>
      <protection locked="0"/>
    </xf>
    <xf numFmtId="177" fontId="11" fillId="2" borderId="9" xfId="0" applyNumberFormat="1" applyFont="1" applyFill="1" applyBorder="1" applyAlignment="1" applyProtection="1">
      <alignment horizontal="left" vertical="center"/>
      <protection locked="0"/>
    </xf>
    <xf numFmtId="177" fontId="11" fillId="2" borderId="11"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177" fontId="11" fillId="2" borderId="13" xfId="0" applyNumberFormat="1" applyFont="1" applyFill="1" applyBorder="1" applyAlignment="1" applyProtection="1">
      <alignment horizontal="left" vertical="center"/>
      <protection locked="0"/>
    </xf>
    <xf numFmtId="177" fontId="11" fillId="2" borderId="36" xfId="0" applyNumberFormat="1" applyFont="1" applyFill="1" applyBorder="1" applyAlignment="1" applyProtection="1">
      <alignment horizontal="left" vertical="center"/>
      <protection locked="0"/>
    </xf>
    <xf numFmtId="38" fontId="11" fillId="2" borderId="0" xfId="0" applyNumberFormat="1" applyFont="1" applyFill="1" applyAlignment="1" applyProtection="1">
      <alignment horizontal="left" vertical="center"/>
      <protection locked="0"/>
    </xf>
    <xf numFmtId="38" fontId="11" fillId="2" borderId="16" xfId="1" applyNumberFormat="1" applyFont="1" applyFill="1" applyBorder="1" applyAlignment="1" applyProtection="1">
      <alignment horizontal="right" vertical="center"/>
      <protection locked="0"/>
    </xf>
    <xf numFmtId="178" fontId="11" fillId="2" borderId="10" xfId="1" applyNumberFormat="1" applyFont="1" applyFill="1" applyBorder="1" applyAlignment="1" applyProtection="1">
      <alignment horizontal="right" vertical="center"/>
      <protection locked="0"/>
    </xf>
    <xf numFmtId="38" fontId="11" fillId="2" borderId="8" xfId="1" applyNumberFormat="1" applyFont="1" applyFill="1" applyBorder="1" applyAlignment="1" applyProtection="1">
      <alignment horizontal="right" vertical="center"/>
      <protection locked="0"/>
    </xf>
    <xf numFmtId="178" fontId="11" fillId="2" borderId="11" xfId="1" applyNumberFormat="1" applyFont="1" applyFill="1" applyBorder="1" applyAlignment="1" applyProtection="1">
      <alignment horizontal="right" vertical="center"/>
      <protection locked="0"/>
    </xf>
    <xf numFmtId="178" fontId="11" fillId="2" borderId="9" xfId="1" applyNumberFormat="1" applyFont="1" applyFill="1" applyBorder="1" applyAlignment="1" applyProtection="1">
      <alignment horizontal="right" vertical="center"/>
      <protection locked="0"/>
    </xf>
    <xf numFmtId="49" fontId="11" fillId="2" borderId="8" xfId="0" applyNumberFormat="1" applyFont="1" applyFill="1" applyBorder="1" applyAlignment="1" applyProtection="1">
      <alignment horizontal="left" vertical="center"/>
      <protection locked="0"/>
    </xf>
    <xf numFmtId="49" fontId="11" fillId="2" borderId="9" xfId="0" applyNumberFormat="1"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49" fontId="11" fillId="2" borderId="16" xfId="6" applyNumberFormat="1" applyFont="1" applyFill="1" applyBorder="1" applyAlignment="1" applyProtection="1">
      <alignment horizontal="left" vertical="center"/>
      <protection locked="0"/>
    </xf>
    <xf numFmtId="0" fontId="11" fillId="2" borderId="9" xfId="6" applyFont="1" applyFill="1" applyBorder="1" applyAlignment="1" applyProtection="1">
      <alignment horizontal="left" vertical="center"/>
      <protection locked="0"/>
    </xf>
    <xf numFmtId="0" fontId="11" fillId="2" borderId="10" xfId="6" applyFont="1" applyFill="1" applyBorder="1" applyAlignment="1" applyProtection="1">
      <alignment horizontal="left" vertical="center"/>
      <protection locked="0"/>
    </xf>
    <xf numFmtId="38" fontId="11" fillId="2" borderId="8" xfId="6" applyNumberFormat="1" applyFont="1" applyFill="1" applyBorder="1" applyAlignment="1" applyProtection="1">
      <alignment horizontal="right" vertical="center"/>
      <protection locked="0"/>
    </xf>
    <xf numFmtId="38" fontId="11" fillId="2" borderId="11" xfId="6" applyNumberFormat="1" applyFont="1" applyFill="1" applyBorder="1" applyAlignment="1" applyProtection="1">
      <alignment horizontal="right" vertical="center"/>
      <protection locked="0"/>
    </xf>
    <xf numFmtId="38" fontId="11" fillId="2" borderId="12" xfId="6" applyNumberFormat="1" applyFont="1" applyFill="1" applyBorder="1" applyAlignment="1" applyProtection="1">
      <alignment horizontal="right" vertical="center"/>
      <protection locked="0"/>
    </xf>
    <xf numFmtId="38" fontId="11" fillId="2" borderId="36" xfId="6" applyNumberFormat="1" applyFont="1" applyFill="1" applyBorder="1" applyAlignment="1" applyProtection="1">
      <alignment horizontal="right" vertical="center"/>
      <protection locked="0"/>
    </xf>
    <xf numFmtId="182" fontId="11" fillId="2" borderId="9" xfId="6" applyNumberFormat="1" applyFont="1" applyFill="1" applyBorder="1" applyAlignment="1" applyProtection="1">
      <alignment horizontal="right" vertical="center"/>
      <protection locked="0"/>
    </xf>
    <xf numFmtId="182" fontId="11" fillId="2" borderId="11" xfId="6" applyNumberFormat="1" applyFont="1" applyFill="1" applyBorder="1" applyAlignment="1" applyProtection="1">
      <alignment horizontal="right" vertical="center"/>
      <protection locked="0"/>
    </xf>
    <xf numFmtId="49" fontId="11" fillId="2" borderId="12" xfId="6" applyNumberFormat="1" applyFont="1" applyFill="1" applyBorder="1" applyAlignment="1" applyProtection="1">
      <alignment horizontal="left" vertical="center"/>
      <protection locked="0"/>
    </xf>
    <xf numFmtId="0" fontId="11" fillId="2" borderId="13" xfId="6" applyFont="1" applyFill="1" applyBorder="1" applyAlignment="1" applyProtection="1">
      <alignment horizontal="left" vertical="center"/>
      <protection locked="0"/>
    </xf>
    <xf numFmtId="0" fontId="11" fillId="2" borderId="14" xfId="6" applyFont="1" applyFill="1" applyBorder="1" applyAlignment="1" applyProtection="1">
      <alignment horizontal="left" vertical="center"/>
      <protection locked="0"/>
    </xf>
    <xf numFmtId="182" fontId="11" fillId="2" borderId="13" xfId="6" applyNumberFormat="1" applyFont="1" applyFill="1" applyBorder="1" applyAlignment="1" applyProtection="1">
      <alignment horizontal="right" vertical="center"/>
      <protection locked="0"/>
    </xf>
    <xf numFmtId="182" fontId="11" fillId="2" borderId="36" xfId="6" applyNumberFormat="1" applyFont="1" applyFill="1" applyBorder="1" applyAlignment="1" applyProtection="1">
      <alignment horizontal="right" vertical="center"/>
      <protection locked="0"/>
    </xf>
    <xf numFmtId="49" fontId="11" fillId="2" borderId="37" xfId="6" applyNumberFormat="1" applyFont="1" applyFill="1" applyBorder="1" applyAlignment="1" applyProtection="1">
      <alignment horizontal="left" vertical="center"/>
      <protection locked="0"/>
    </xf>
    <xf numFmtId="14" fontId="11" fillId="2" borderId="3" xfId="0" applyNumberFormat="1" applyFont="1" applyFill="1" applyBorder="1" applyAlignment="1" applyProtection="1">
      <alignment horizontal="left" vertical="center"/>
      <protection locked="0"/>
    </xf>
    <xf numFmtId="177" fontId="11" fillId="2" borderId="4" xfId="0" applyNumberFormat="1" applyFont="1" applyFill="1" applyBorder="1" applyAlignment="1" applyProtection="1">
      <alignment horizontal="left" vertical="center"/>
      <protection locked="0"/>
    </xf>
    <xf numFmtId="177" fontId="11" fillId="2" borderId="6" xfId="0" applyNumberFormat="1" applyFont="1" applyFill="1" applyBorder="1" applyAlignment="1" applyProtection="1">
      <alignment horizontal="left" vertical="center"/>
      <protection locked="0"/>
    </xf>
    <xf numFmtId="49" fontId="11" fillId="2" borderId="37" xfId="0" applyNumberFormat="1"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11" fillId="2" borderId="10" xfId="0" applyFont="1" applyFill="1" applyBorder="1" applyAlignment="1" applyProtection="1">
      <alignment horizontal="left" vertical="center"/>
      <protection locked="0"/>
    </xf>
    <xf numFmtId="49" fontId="11" fillId="2" borderId="12"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left" vertical="center"/>
      <protection locked="0"/>
    </xf>
    <xf numFmtId="38" fontId="11" fillId="2" borderId="50" xfId="1" applyNumberFormat="1" applyFont="1" applyFill="1" applyBorder="1" applyAlignment="1" applyProtection="1">
      <alignment horizontal="right" vertical="center"/>
      <protection locked="0"/>
    </xf>
    <xf numFmtId="178" fontId="11" fillId="2" borderId="42" xfId="1" applyNumberFormat="1" applyFont="1" applyFill="1" applyBorder="1" applyAlignment="1" applyProtection="1">
      <alignment horizontal="right" vertical="center"/>
      <protection locked="0"/>
    </xf>
    <xf numFmtId="49" fontId="11" fillId="2" borderId="15" xfId="6" applyNumberFormat="1" applyFont="1" applyFill="1" applyBorder="1" applyAlignment="1" applyProtection="1">
      <alignment horizontal="left" vertical="center"/>
      <protection locked="0"/>
    </xf>
    <xf numFmtId="0" fontId="11" fillId="2" borderId="4" xfId="6" applyFont="1" applyFill="1" applyBorder="1" applyAlignment="1" applyProtection="1">
      <alignment horizontal="left" vertical="center"/>
      <protection locked="0"/>
    </xf>
    <xf numFmtId="0" fontId="11" fillId="2" borderId="5" xfId="6" applyFont="1" applyFill="1" applyBorder="1" applyAlignment="1" applyProtection="1">
      <alignment horizontal="left" vertical="center"/>
      <protection locked="0"/>
    </xf>
    <xf numFmtId="38" fontId="11" fillId="2" borderId="3" xfId="6" applyNumberFormat="1" applyFont="1" applyFill="1" applyBorder="1" applyAlignment="1" applyProtection="1">
      <alignment horizontal="right" vertical="center"/>
      <protection locked="0"/>
    </xf>
    <xf numFmtId="182" fontId="11" fillId="2" borderId="4" xfId="6" applyNumberFormat="1" applyFont="1" applyFill="1" applyBorder="1" applyAlignment="1" applyProtection="1">
      <alignment horizontal="right" vertical="center"/>
      <protection locked="0"/>
    </xf>
    <xf numFmtId="182" fontId="11" fillId="2" borderId="6" xfId="6" applyNumberFormat="1" applyFont="1" applyFill="1" applyBorder="1" applyAlignment="1" applyProtection="1">
      <alignment horizontal="right" vertical="center"/>
      <protection locked="0"/>
    </xf>
    <xf numFmtId="38" fontId="11" fillId="2" borderId="6" xfId="6" applyNumberFormat="1" applyFont="1" applyFill="1" applyBorder="1" applyAlignment="1" applyProtection="1">
      <alignment horizontal="right" vertical="center"/>
      <protection locked="0"/>
    </xf>
    <xf numFmtId="14" fontId="11" fillId="2" borderId="0" xfId="0" applyNumberFormat="1" applyFont="1" applyFill="1" applyAlignment="1" applyProtection="1">
      <alignment horizontal="left" vertical="center"/>
      <protection locked="0"/>
    </xf>
    <xf numFmtId="177" fontId="11" fillId="2" borderId="0" xfId="0" applyNumberFormat="1" applyFont="1" applyFill="1" applyAlignment="1" applyProtection="1">
      <alignment horizontal="left" vertical="center"/>
      <protection locked="0"/>
    </xf>
    <xf numFmtId="186" fontId="11" fillId="2" borderId="0" xfId="0" applyNumberFormat="1" applyFont="1" applyFill="1" applyAlignment="1" applyProtection="1">
      <alignment horizontal="left" vertical="center"/>
      <protection locked="0"/>
    </xf>
    <xf numFmtId="181" fontId="11" fillId="2" borderId="0" xfId="0" applyNumberFormat="1" applyFont="1" applyFill="1" applyAlignment="1" applyProtection="1">
      <alignment horizontal="left" vertical="center"/>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0" fontId="11" fillId="2" borderId="0" xfId="0" applyFont="1" applyFill="1" applyAlignment="1" applyProtection="1">
      <alignment horizontal="left" vertical="center"/>
      <protection locked="0"/>
    </xf>
    <xf numFmtId="182" fontId="11" fillId="2" borderId="0" xfId="0" applyNumberFormat="1" applyFont="1" applyFill="1" applyAlignment="1" applyProtection="1">
      <alignment horizontal="left" vertical="center"/>
      <protection locked="0"/>
    </xf>
    <xf numFmtId="178" fontId="11" fillId="2" borderId="0" xfId="0" applyNumberFormat="1" applyFont="1" applyFill="1" applyAlignment="1" applyProtection="1">
      <alignment horizontal="left" vertical="center"/>
      <protection locked="0"/>
    </xf>
    <xf numFmtId="38" fontId="11" fillId="2" borderId="40" xfId="1" applyNumberFormat="1" applyFont="1" applyFill="1" applyBorder="1" applyAlignment="1" applyProtection="1">
      <alignment horizontal="right" vertical="center"/>
      <protection locked="0"/>
    </xf>
    <xf numFmtId="178" fontId="11" fillId="2" borderId="51" xfId="1" applyNumberFormat="1" applyFont="1" applyFill="1" applyBorder="1" applyAlignment="1" applyProtection="1">
      <alignment horizontal="right" vertical="center"/>
      <protection locked="0"/>
    </xf>
    <xf numFmtId="49" fontId="11" fillId="2" borderId="3"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49" fontId="11" fillId="2" borderId="38" xfId="2" applyNumberFormat="1" applyFont="1" applyFill="1" applyBorder="1" applyAlignment="1" applyProtection="1">
      <alignment horizontal="center" vertical="center"/>
      <protection locked="0"/>
    </xf>
    <xf numFmtId="49" fontId="11" fillId="2" borderId="31" xfId="2" applyNumberFormat="1" applyFont="1" applyFill="1" applyBorder="1" applyAlignment="1" applyProtection="1">
      <alignment horizontal="center" vertical="center"/>
      <protection locked="0"/>
    </xf>
    <xf numFmtId="49" fontId="11" fillId="2" borderId="39" xfId="2" applyNumberFormat="1" applyFont="1" applyFill="1" applyBorder="1" applyAlignment="1" applyProtection="1">
      <alignment horizontal="center" vertical="center"/>
      <protection locked="0"/>
    </xf>
    <xf numFmtId="49" fontId="11" fillId="2" borderId="22" xfId="2" applyNumberFormat="1" applyFont="1" applyFill="1" applyBorder="1" applyAlignment="1" applyProtection="1">
      <alignment horizontal="center" vertical="center"/>
      <protection locked="0"/>
    </xf>
    <xf numFmtId="49" fontId="11" fillId="2" borderId="18" xfId="2" applyNumberFormat="1" applyFont="1" applyFill="1" applyBorder="1" applyAlignment="1" applyProtection="1">
      <alignment horizontal="center" vertical="center"/>
      <protection locked="0"/>
    </xf>
    <xf numFmtId="49" fontId="11" fillId="2" borderId="19" xfId="2" applyNumberFormat="1" applyFont="1" applyFill="1" applyBorder="1" applyAlignment="1" applyProtection="1">
      <alignment horizontal="center" vertical="center"/>
      <protection locked="0"/>
    </xf>
    <xf numFmtId="178" fontId="11" fillId="2" borderId="41" xfId="1" applyNumberFormat="1" applyFont="1" applyFill="1" applyBorder="1" applyAlignment="1" applyProtection="1">
      <alignment horizontal="right" vertical="center"/>
      <protection locked="0"/>
    </xf>
    <xf numFmtId="38" fontId="11" fillId="2" borderId="0" xfId="0" applyNumberFormat="1" applyFont="1" applyFill="1" applyAlignment="1" applyProtection="1">
      <alignment horizontal="right" vertical="center"/>
      <protection locked="0"/>
    </xf>
    <xf numFmtId="49" fontId="11" fillId="2" borderId="15" xfId="2" applyNumberFormat="1" applyFont="1" applyFill="1" applyBorder="1" applyAlignment="1" applyProtection="1">
      <alignment horizontal="center" vertical="center"/>
      <protection locked="0"/>
    </xf>
    <xf numFmtId="49" fontId="11" fillId="2" borderId="4" xfId="2" applyNumberFormat="1" applyFont="1" applyFill="1" applyBorder="1" applyAlignment="1" applyProtection="1">
      <alignment horizontal="center" vertical="center"/>
      <protection locked="0"/>
    </xf>
    <xf numFmtId="49" fontId="11" fillId="2" borderId="6" xfId="2" applyNumberFormat="1" applyFont="1" applyFill="1" applyBorder="1" applyAlignment="1" applyProtection="1">
      <alignment horizontal="center" vertical="center"/>
      <protection locked="0"/>
    </xf>
    <xf numFmtId="49" fontId="11" fillId="2" borderId="16" xfId="2" applyNumberFormat="1" applyFont="1" applyFill="1" applyBorder="1" applyAlignment="1" applyProtection="1">
      <alignment horizontal="center" vertical="center"/>
      <protection locked="0"/>
    </xf>
    <xf numFmtId="49" fontId="11" fillId="2" borderId="9" xfId="2" applyNumberFormat="1" applyFont="1" applyFill="1" applyBorder="1" applyAlignment="1" applyProtection="1">
      <alignment horizontal="center" vertical="center"/>
      <protection locked="0"/>
    </xf>
    <xf numFmtId="49" fontId="11" fillId="2" borderId="11" xfId="2" applyNumberFormat="1" applyFont="1" applyFill="1" applyBorder="1" applyAlignment="1" applyProtection="1">
      <alignment horizontal="center" vertical="center"/>
      <protection locked="0"/>
    </xf>
    <xf numFmtId="49" fontId="11" fillId="2" borderId="11" xfId="0" applyNumberFormat="1" applyFont="1" applyFill="1" applyBorder="1" applyAlignment="1" applyProtection="1">
      <alignment horizontal="left" vertical="center"/>
      <protection locked="0"/>
    </xf>
    <xf numFmtId="38" fontId="11" fillId="2" borderId="15" xfId="1" applyNumberFormat="1" applyFont="1" applyFill="1" applyBorder="1" applyAlignment="1" applyProtection="1">
      <alignment horizontal="right" vertical="center"/>
      <protection locked="0"/>
    </xf>
    <xf numFmtId="182" fontId="11" fillId="2" borderId="4" xfId="1" applyNumberFormat="1" applyFont="1" applyFill="1" applyBorder="1" applyAlignment="1" applyProtection="1">
      <alignment horizontal="right" vertical="center"/>
      <protection locked="0"/>
    </xf>
    <xf numFmtId="182" fontId="11" fillId="2" borderId="6" xfId="1" applyNumberFormat="1" applyFont="1" applyFill="1" applyBorder="1" applyAlignment="1" applyProtection="1">
      <alignment horizontal="right" vertical="center"/>
      <protection locked="0"/>
    </xf>
    <xf numFmtId="182" fontId="11" fillId="2" borderId="9" xfId="1" applyNumberFormat="1" applyFont="1" applyFill="1" applyBorder="1" applyAlignment="1" applyProtection="1">
      <alignment horizontal="right" vertical="center"/>
      <protection locked="0"/>
    </xf>
    <xf numFmtId="182" fontId="11" fillId="2" borderId="11" xfId="1" applyNumberFormat="1" applyFont="1" applyFill="1" applyBorder="1" applyAlignment="1" applyProtection="1">
      <alignment horizontal="right" vertical="center"/>
      <protection locked="0"/>
    </xf>
    <xf numFmtId="178" fontId="11" fillId="2" borderId="4" xfId="1" applyNumberFormat="1" applyFont="1" applyFill="1" applyBorder="1" applyAlignment="1" applyProtection="1">
      <alignment horizontal="right" vertical="center"/>
      <protection locked="0"/>
    </xf>
    <xf numFmtId="178" fontId="11" fillId="2" borderId="6" xfId="1" applyNumberFormat="1" applyFont="1" applyFill="1" applyBorder="1" applyAlignment="1" applyProtection="1">
      <alignment horizontal="right" vertical="center"/>
      <protection locked="0"/>
    </xf>
    <xf numFmtId="38" fontId="11" fillId="2" borderId="41" xfId="1" applyNumberFormat="1" applyFont="1" applyFill="1" applyBorder="1" applyAlignment="1" applyProtection="1">
      <alignment horizontal="right" vertical="center"/>
      <protection locked="0"/>
    </xf>
    <xf numFmtId="38" fontId="11" fillId="2" borderId="51" xfId="1" applyNumberFormat="1" applyFont="1" applyFill="1" applyBorder="1" applyAlignment="1" applyProtection="1">
      <alignment horizontal="right" vertical="center"/>
      <protection locked="0"/>
    </xf>
    <xf numFmtId="38" fontId="11" fillId="2" borderId="42" xfId="1" applyNumberFormat="1" applyFont="1" applyFill="1" applyBorder="1" applyAlignment="1" applyProtection="1">
      <alignment horizontal="right" vertical="center"/>
      <protection locked="0"/>
    </xf>
    <xf numFmtId="38" fontId="11" fillId="2" borderId="3" xfId="1" applyNumberFormat="1" applyFont="1" applyFill="1" applyBorder="1" applyAlignment="1" applyProtection="1">
      <alignment horizontal="right" vertical="center"/>
      <protection locked="0"/>
    </xf>
    <xf numFmtId="49" fontId="11" fillId="2" borderId="36" xfId="0" applyNumberFormat="1" applyFont="1" applyFill="1" applyBorder="1" applyAlignment="1" applyProtection="1">
      <alignment horizontal="left" vertical="center"/>
      <protection locked="0"/>
    </xf>
    <xf numFmtId="38" fontId="11" fillId="2" borderId="16" xfId="0" applyNumberFormat="1" applyFont="1" applyFill="1" applyBorder="1" applyAlignment="1" applyProtection="1">
      <alignment horizontal="right" vertical="center"/>
      <protection locked="0"/>
    </xf>
    <xf numFmtId="40" fontId="11" fillId="2" borderId="9" xfId="0" applyNumberFormat="1" applyFont="1" applyFill="1" applyBorder="1" applyAlignment="1" applyProtection="1">
      <alignment horizontal="right" vertical="center"/>
      <protection locked="0"/>
    </xf>
    <xf numFmtId="178" fontId="11" fillId="2" borderId="5" xfId="1" applyNumberFormat="1" applyFont="1" applyFill="1" applyBorder="1" applyAlignment="1" applyProtection="1">
      <alignment horizontal="right" vertical="center"/>
      <protection locked="0"/>
    </xf>
    <xf numFmtId="38" fontId="11" fillId="2" borderId="11" xfId="1" applyNumberFormat="1" applyFont="1" applyFill="1" applyBorder="1" applyAlignment="1" applyProtection="1">
      <alignment horizontal="right" vertical="center"/>
      <protection locked="0"/>
    </xf>
    <xf numFmtId="38" fontId="11" fillId="2" borderId="4" xfId="1" applyNumberFormat="1" applyFont="1" applyFill="1" applyBorder="1" applyAlignment="1" applyProtection="1">
      <alignment horizontal="right" vertical="center"/>
      <protection locked="0"/>
    </xf>
    <xf numFmtId="38" fontId="11" fillId="2" borderId="5" xfId="1" applyNumberFormat="1" applyFont="1" applyFill="1" applyBorder="1" applyAlignment="1" applyProtection="1">
      <alignment horizontal="right" vertical="center"/>
      <protection locked="0"/>
    </xf>
    <xf numFmtId="38" fontId="11" fillId="2" borderId="6" xfId="1" applyNumberFormat="1" applyFont="1" applyFill="1" applyBorder="1" applyAlignment="1" applyProtection="1">
      <alignment horizontal="right" vertical="center"/>
      <protection locked="0"/>
    </xf>
    <xf numFmtId="38" fontId="11" fillId="2" borderId="37" xfId="0" applyNumberFormat="1" applyFont="1" applyFill="1" applyBorder="1" applyAlignment="1" applyProtection="1">
      <alignment horizontal="right" vertical="center"/>
      <protection locked="0"/>
    </xf>
    <xf numFmtId="40" fontId="11" fillId="2" borderId="13" xfId="0" applyNumberFormat="1" applyFont="1" applyFill="1" applyBorder="1" applyAlignment="1" applyProtection="1">
      <alignment horizontal="right" vertical="center"/>
      <protection locked="0"/>
    </xf>
    <xf numFmtId="38" fontId="11" fillId="2" borderId="9" xfId="1" applyNumberFormat="1" applyFont="1" applyFill="1" applyBorder="1" applyAlignment="1" applyProtection="1">
      <alignment horizontal="right" vertical="center"/>
      <protection locked="0"/>
    </xf>
    <xf numFmtId="38" fontId="11" fillId="2" borderId="10" xfId="1" applyNumberFormat="1" applyFont="1" applyFill="1" applyBorder="1" applyAlignment="1" applyProtection="1">
      <alignment horizontal="right" vertical="center"/>
      <protection locked="0"/>
    </xf>
    <xf numFmtId="14" fontId="11" fillId="2" borderId="15" xfId="0" applyNumberFormat="1" applyFont="1" applyFill="1" applyBorder="1" applyAlignment="1" applyProtection="1">
      <alignment horizontal="left" vertical="center"/>
      <protection locked="0"/>
    </xf>
    <xf numFmtId="14" fontId="11" fillId="2" borderId="4" xfId="0" applyNumberFormat="1" applyFont="1" applyFill="1" applyBorder="1" applyAlignment="1" applyProtection="1">
      <alignment horizontal="left" vertical="center"/>
      <protection locked="0"/>
    </xf>
    <xf numFmtId="14" fontId="11" fillId="2" borderId="37" xfId="0" applyNumberFormat="1" applyFont="1" applyFill="1" applyBorder="1" applyAlignment="1" applyProtection="1">
      <alignment horizontal="left" vertical="center"/>
      <protection locked="0"/>
    </xf>
    <xf numFmtId="14" fontId="11" fillId="2" borderId="13" xfId="0" applyNumberFormat="1" applyFont="1" applyFill="1" applyBorder="1" applyAlignment="1" applyProtection="1">
      <alignment horizontal="left" vertical="center"/>
      <protection locked="0"/>
    </xf>
    <xf numFmtId="38" fontId="11" fillId="2" borderId="3" xfId="12" applyNumberFormat="1" applyFont="1" applyFill="1" applyBorder="1" applyAlignment="1" applyProtection="1">
      <alignment horizontal="right" vertical="center"/>
      <protection locked="0"/>
    </xf>
    <xf numFmtId="38" fontId="11" fillId="2" borderId="6" xfId="12" applyNumberFormat="1" applyFont="1" applyFill="1" applyBorder="1" applyAlignment="1" applyProtection="1">
      <alignment horizontal="right" vertical="center"/>
      <protection locked="0"/>
    </xf>
    <xf numFmtId="38" fontId="11" fillId="2" borderId="8" xfId="12" applyNumberFormat="1" applyFont="1" applyFill="1" applyBorder="1" applyAlignment="1" applyProtection="1">
      <alignment horizontal="right" vertical="center"/>
      <protection locked="0"/>
    </xf>
    <xf numFmtId="38" fontId="11" fillId="2" borderId="11" xfId="12" applyNumberFormat="1" applyFont="1" applyFill="1" applyBorder="1" applyAlignment="1" applyProtection="1">
      <alignment horizontal="right" vertical="center"/>
      <protection locked="0"/>
    </xf>
    <xf numFmtId="38" fontId="11" fillId="2" borderId="12" xfId="12" applyNumberFormat="1" applyFont="1" applyFill="1" applyBorder="1" applyAlignment="1" applyProtection="1">
      <alignment horizontal="right" vertical="center"/>
      <protection locked="0"/>
    </xf>
    <xf numFmtId="38" fontId="11" fillId="2" borderId="36" xfId="12" applyNumberFormat="1" applyFont="1" applyFill="1" applyBorder="1" applyAlignment="1" applyProtection="1">
      <alignment horizontal="right" vertical="center"/>
      <protection locked="0"/>
    </xf>
    <xf numFmtId="38" fontId="11" fillId="2" borderId="1" xfId="12" applyNumberFormat="1" applyFont="1" applyFill="1" applyBorder="1" applyAlignment="1" applyProtection="1">
      <alignment horizontal="right" vertical="center"/>
      <protection locked="0"/>
    </xf>
    <xf numFmtId="38" fontId="11" fillId="2" borderId="33" xfId="12" applyNumberFormat="1" applyFont="1" applyFill="1" applyBorder="1" applyAlignment="1" applyProtection="1">
      <alignment horizontal="right" vertical="center"/>
      <protection locked="0"/>
    </xf>
    <xf numFmtId="0" fontId="4" fillId="0" borderId="0" xfId="6" applyFont="1" applyProtection="1">
      <alignment vertical="center"/>
    </xf>
    <xf numFmtId="0" fontId="21" fillId="0" borderId="0" xfId="2" applyFont="1" applyProtection="1">
      <alignment vertical="center"/>
    </xf>
    <xf numFmtId="0" fontId="16" fillId="0" borderId="0" xfId="2" applyFont="1" applyProtection="1">
      <alignment vertical="center"/>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4" fillId="0" borderId="0" xfId="2" applyFont="1" applyProtection="1">
      <alignment vertical="center"/>
    </xf>
    <xf numFmtId="0" fontId="12" fillId="0" borderId="0" xfId="2" applyFont="1" applyProtection="1">
      <alignment vertical="center"/>
    </xf>
    <xf numFmtId="0" fontId="4" fillId="0" borderId="0" xfId="1" applyFont="1" applyProtection="1">
      <alignment vertical="center"/>
    </xf>
    <xf numFmtId="0" fontId="17" fillId="0" borderId="20" xfId="2" applyFont="1" applyBorder="1" applyProtection="1">
      <alignment vertical="center"/>
    </xf>
    <xf numFmtId="0" fontId="17" fillId="0" borderId="21" xfId="2" applyFont="1" applyBorder="1" applyProtection="1">
      <alignment vertical="center"/>
    </xf>
    <xf numFmtId="0" fontId="17" fillId="0" borderId="23" xfId="2" applyFont="1" applyBorder="1" applyProtection="1">
      <alignment vertical="center"/>
    </xf>
    <xf numFmtId="0" fontId="17" fillId="0" borderId="24" xfId="2" applyFont="1" applyBorder="1" applyProtection="1">
      <alignment vertical="center"/>
    </xf>
    <xf numFmtId="0" fontId="17" fillId="0" borderId="0" xfId="2" applyFont="1" applyProtection="1">
      <alignment vertical="center"/>
    </xf>
    <xf numFmtId="0" fontId="17" fillId="0" borderId="26" xfId="2" applyFont="1" applyBorder="1" applyProtection="1">
      <alignment vertical="center"/>
    </xf>
    <xf numFmtId="0" fontId="17" fillId="0" borderId="22" xfId="2" applyFont="1" applyBorder="1" applyProtection="1">
      <alignment vertical="center"/>
    </xf>
    <xf numFmtId="0" fontId="17" fillId="0" borderId="18" xfId="2" applyFont="1" applyBorder="1" applyProtection="1">
      <alignment vertical="center"/>
    </xf>
    <xf numFmtId="0" fontId="17" fillId="0" borderId="19" xfId="2" applyFont="1" applyBorder="1" applyProtection="1">
      <alignment vertical="center"/>
    </xf>
    <xf numFmtId="0" fontId="15" fillId="0" borderId="20"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3" xfId="0" applyFont="1" applyBorder="1" applyAlignment="1" applyProtection="1">
      <alignment horizontal="left" vertical="center" indent="1"/>
    </xf>
    <xf numFmtId="0" fontId="15" fillId="0" borderId="22" xfId="0" applyFont="1" applyBorder="1" applyAlignment="1" applyProtection="1">
      <alignment horizontal="left" vertical="center" indent="1"/>
    </xf>
    <xf numFmtId="0" fontId="4" fillId="0" borderId="18" xfId="2" applyFont="1" applyBorder="1" applyProtection="1">
      <alignment vertical="center"/>
    </xf>
    <xf numFmtId="0" fontId="15" fillId="0" borderId="24" xfId="0" applyFont="1" applyBorder="1" applyProtection="1">
      <alignment vertical="center"/>
    </xf>
    <xf numFmtId="0" fontId="13" fillId="0" borderId="0" xfId="0" applyFont="1" applyProtection="1">
      <alignment vertical="center"/>
    </xf>
    <xf numFmtId="0" fontId="4" fillId="0" borderId="21" xfId="0" applyFont="1" applyBorder="1" applyProtection="1">
      <alignment vertical="center"/>
    </xf>
    <xf numFmtId="177" fontId="4" fillId="0" borderId="21" xfId="0" applyNumberFormat="1" applyFont="1" applyBorder="1" applyProtection="1">
      <alignment vertical="center"/>
    </xf>
    <xf numFmtId="49" fontId="4" fillId="0" borderId="23" xfId="0" applyNumberFormat="1" applyFont="1" applyBorder="1" applyProtection="1">
      <alignment vertical="center"/>
    </xf>
    <xf numFmtId="180" fontId="4" fillId="0" borderId="0" xfId="0" applyNumberFormat="1" applyFont="1" applyProtection="1">
      <alignment vertical="center"/>
    </xf>
    <xf numFmtId="181" fontId="4" fillId="0" borderId="0" xfId="0" applyNumberFormat="1" applyFont="1" applyProtection="1">
      <alignment vertical="center"/>
    </xf>
    <xf numFmtId="0" fontId="4" fillId="0" borderId="0" xfId="0" applyFont="1" applyProtection="1">
      <alignment vertical="center"/>
    </xf>
    <xf numFmtId="0" fontId="4" fillId="0" borderId="26" xfId="2" applyFont="1" applyBorder="1" applyProtection="1">
      <alignment vertical="center"/>
    </xf>
    <xf numFmtId="180" fontId="4" fillId="0" borderId="24" xfId="0" applyNumberFormat="1" applyFont="1" applyBorder="1" applyProtection="1">
      <alignment vertical="center"/>
    </xf>
    <xf numFmtId="0" fontId="13" fillId="0" borderId="0" xfId="0" applyFont="1" applyAlignment="1" applyProtection="1">
      <alignment horizontal="left" vertical="top"/>
    </xf>
    <xf numFmtId="178" fontId="4" fillId="0" borderId="0" xfId="1" applyNumberFormat="1" applyFont="1" applyAlignment="1" applyProtection="1">
      <alignment vertical="top"/>
    </xf>
    <xf numFmtId="178" fontId="4" fillId="0" borderId="0" xfId="1" applyNumberFormat="1" applyFont="1" applyProtection="1">
      <alignment vertical="center"/>
    </xf>
    <xf numFmtId="49" fontId="11" fillId="0" borderId="0" xfId="1" applyNumberFormat="1" applyFont="1" applyAlignment="1" applyProtection="1">
      <alignment horizontal="left" vertical="center"/>
    </xf>
    <xf numFmtId="178" fontId="18" fillId="0" borderId="0" xfId="1" applyNumberFormat="1" applyFont="1" applyAlignment="1" applyProtection="1">
      <alignment horizontal="left" vertical="top" wrapText="1"/>
    </xf>
    <xf numFmtId="178" fontId="18" fillId="4" borderId="0" xfId="1" applyNumberFormat="1" applyFont="1" applyFill="1" applyAlignment="1" applyProtection="1">
      <alignment horizontal="left" vertical="top" wrapText="1"/>
    </xf>
    <xf numFmtId="180" fontId="4" fillId="0" borderId="22" xfId="0" applyNumberFormat="1" applyFont="1" applyBorder="1" applyProtection="1">
      <alignment vertical="center"/>
    </xf>
    <xf numFmtId="180" fontId="4" fillId="0" borderId="18" xfId="0" applyNumberFormat="1" applyFont="1" applyBorder="1" applyProtection="1">
      <alignment vertical="center"/>
    </xf>
    <xf numFmtId="0" fontId="4" fillId="0" borderId="18" xfId="0" applyFont="1" applyBorder="1" applyProtection="1">
      <alignment vertical="center"/>
    </xf>
    <xf numFmtId="0" fontId="13" fillId="0" borderId="18" xfId="0" applyFont="1" applyBorder="1" applyAlignment="1" applyProtection="1">
      <alignment horizontal="right" vertical="top"/>
    </xf>
    <xf numFmtId="0" fontId="13" fillId="0" borderId="18" xfId="0" applyFont="1" applyBorder="1" applyAlignment="1" applyProtection="1">
      <alignment vertical="top"/>
    </xf>
    <xf numFmtId="0" fontId="4" fillId="0" borderId="19" xfId="0" applyFont="1" applyBorder="1" applyProtection="1">
      <alignment vertical="center"/>
    </xf>
    <xf numFmtId="0" fontId="13" fillId="0" borderId="0" xfId="0" applyFont="1" applyAlignment="1" applyProtection="1">
      <alignment horizontal="right" vertical="top"/>
    </xf>
    <xf numFmtId="0" fontId="13" fillId="0" borderId="0" xfId="0" applyFont="1" applyAlignment="1" applyProtection="1">
      <alignment vertical="top"/>
    </xf>
    <xf numFmtId="0" fontId="15" fillId="0" borderId="0" xfId="0" applyFont="1" applyProtection="1">
      <alignment vertical="center"/>
    </xf>
    <xf numFmtId="0" fontId="4" fillId="0" borderId="23" xfId="0" applyFont="1" applyBorder="1" applyProtection="1">
      <alignment vertical="center"/>
    </xf>
    <xf numFmtId="0" fontId="4" fillId="0" borderId="26" xfId="0" applyFont="1" applyBorder="1" applyProtection="1">
      <alignment vertical="center"/>
    </xf>
    <xf numFmtId="0" fontId="18" fillId="0" borderId="0" xfId="0" applyFont="1" applyAlignment="1" applyProtection="1">
      <alignment vertical="top"/>
    </xf>
    <xf numFmtId="0" fontId="4" fillId="0" borderId="24" xfId="0" applyFont="1" applyBorder="1" applyProtection="1">
      <alignment vertical="center"/>
    </xf>
    <xf numFmtId="177" fontId="13" fillId="0" borderId="0" xfId="0" applyNumberFormat="1" applyFont="1" applyAlignment="1" applyProtection="1">
      <alignment vertical="top"/>
    </xf>
    <xf numFmtId="0" fontId="14" fillId="0" borderId="26" xfId="0" applyFont="1" applyBorder="1" applyAlignment="1" applyProtection="1">
      <alignment vertical="top"/>
    </xf>
    <xf numFmtId="49" fontId="13"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8" fillId="0" borderId="0" xfId="0" applyFont="1" applyAlignment="1" applyProtection="1">
      <alignment horizontal="left" vertical="top" wrapText="1"/>
    </xf>
    <xf numFmtId="0" fontId="18" fillId="0" borderId="0" xfId="0" quotePrefix="1" applyFont="1" applyAlignment="1" applyProtection="1">
      <alignment horizontal="left" vertical="top" wrapText="1"/>
    </xf>
    <xf numFmtId="0" fontId="4" fillId="0" borderId="24" xfId="2" applyFont="1" applyBorder="1" applyProtection="1">
      <alignment vertical="center"/>
    </xf>
    <xf numFmtId="0" fontId="22" fillId="0" borderId="0" xfId="0" applyFont="1" applyAlignment="1" applyProtection="1">
      <alignment vertical="top"/>
    </xf>
    <xf numFmtId="0" fontId="18" fillId="0" borderId="26" xfId="0" applyFont="1" applyBorder="1" applyAlignment="1" applyProtection="1">
      <alignment vertical="top"/>
    </xf>
    <xf numFmtId="0" fontId="4" fillId="0" borderId="22" xfId="0" applyFont="1" applyBorder="1" applyProtection="1">
      <alignment vertical="center"/>
    </xf>
    <xf numFmtId="0" fontId="14" fillId="0" borderId="18" xfId="0" applyFont="1" applyBorder="1" applyAlignment="1" applyProtection="1">
      <alignment vertical="top"/>
    </xf>
    <xf numFmtId="49" fontId="14" fillId="0" borderId="18" xfId="0" applyNumberFormat="1" applyFont="1" applyBorder="1" applyAlignment="1" applyProtection="1">
      <alignment vertical="top"/>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2" applyNumberFormat="1" applyFont="1" applyProtection="1">
      <alignment vertical="center"/>
    </xf>
    <xf numFmtId="0" fontId="18" fillId="0" borderId="0" xfId="0" applyFont="1" applyAlignment="1" applyProtection="1">
      <alignment vertical="top" wrapText="1"/>
    </xf>
    <xf numFmtId="0" fontId="4" fillId="0" borderId="0" xfId="0" applyFont="1" applyAlignment="1" applyProtection="1">
      <alignment vertical="top"/>
    </xf>
    <xf numFmtId="49" fontId="13" fillId="0" borderId="18" xfId="0" applyNumberFormat="1" applyFont="1" applyBorder="1" applyAlignment="1" applyProtection="1">
      <alignment vertical="top"/>
    </xf>
    <xf numFmtId="182" fontId="13" fillId="0" borderId="18"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3" fillId="0" borderId="24" xfId="0" applyFont="1" applyBorder="1" applyProtection="1">
      <alignment vertical="center"/>
    </xf>
    <xf numFmtId="0" fontId="23" fillId="0" borderId="0" xfId="0" applyFont="1" applyProtection="1">
      <alignment vertical="center"/>
    </xf>
    <xf numFmtId="49" fontId="4" fillId="0" borderId="21" xfId="0" applyNumberFormat="1" applyFont="1" applyBorder="1" applyProtection="1">
      <alignment vertical="center"/>
    </xf>
    <xf numFmtId="178" fontId="4" fillId="0" borderId="21" xfId="0" applyNumberFormat="1" applyFont="1" applyBorder="1" applyProtection="1">
      <alignment vertical="center"/>
    </xf>
    <xf numFmtId="0" fontId="18" fillId="0" borderId="0" xfId="0" applyFont="1" applyAlignment="1" applyProtection="1">
      <alignment horizontal="left" vertical="center" wrapText="1"/>
    </xf>
    <xf numFmtId="49" fontId="13" fillId="0" borderId="0" xfId="0" applyNumberFormat="1" applyFont="1" applyAlignment="1" applyProtection="1">
      <alignment vertical="top"/>
    </xf>
    <xf numFmtId="178" fontId="13" fillId="0" borderId="0" xfId="0" applyNumberFormat="1" applyFont="1" applyAlignment="1" applyProtection="1">
      <alignment vertical="top"/>
    </xf>
    <xf numFmtId="0" fontId="18" fillId="0" borderId="0" xfId="0" quotePrefix="1" applyFont="1" applyAlignment="1" applyProtection="1">
      <alignment vertical="top"/>
    </xf>
    <xf numFmtId="182" fontId="13" fillId="0" borderId="0" xfId="0" applyNumberFormat="1" applyFont="1" applyAlignment="1" applyProtection="1">
      <alignment vertical="top"/>
    </xf>
    <xf numFmtId="182" fontId="14" fillId="0" borderId="18" xfId="0" applyNumberFormat="1" applyFont="1" applyBorder="1" applyAlignment="1" applyProtection="1">
      <alignment vertical="top"/>
    </xf>
    <xf numFmtId="182" fontId="14"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49" fontId="18" fillId="0" borderId="0" xfId="0" applyNumberFormat="1" applyFont="1" applyAlignment="1" applyProtection="1">
      <alignment horizontal="right" vertical="top"/>
    </xf>
    <xf numFmtId="178" fontId="14" fillId="0" borderId="18" xfId="0" applyNumberFormat="1" applyFont="1" applyBorder="1" applyAlignment="1" applyProtection="1">
      <alignment vertical="top"/>
    </xf>
    <xf numFmtId="178" fontId="14" fillId="0" borderId="0" xfId="0" applyNumberFormat="1" applyFont="1" applyAlignment="1" applyProtection="1">
      <alignment vertical="top"/>
    </xf>
    <xf numFmtId="178" fontId="4" fillId="0" borderId="0" xfId="0" applyNumberFormat="1" applyFont="1" applyProtection="1">
      <alignment vertical="center"/>
    </xf>
    <xf numFmtId="0" fontId="4" fillId="0" borderId="22" xfId="2" applyFont="1" applyBorder="1" applyProtection="1">
      <alignment vertical="center"/>
    </xf>
    <xf numFmtId="0" fontId="15" fillId="0" borderId="24" xfId="0" applyFont="1" applyBorder="1" applyAlignment="1" applyProtection="1">
      <alignment horizontal="left" vertical="center" indent="1"/>
    </xf>
    <xf numFmtId="0" fontId="15" fillId="0" borderId="0" xfId="0" applyFont="1" applyAlignment="1" applyProtection="1">
      <alignment horizontal="left" vertical="center" indent="1"/>
    </xf>
    <xf numFmtId="183" fontId="4" fillId="0" borderId="0" xfId="1"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8"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4" fillId="0" borderId="25"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3" xfId="0" applyFont="1" applyBorder="1" applyAlignment="1" applyProtection="1">
      <alignment horizontal="left" vertical="center"/>
    </xf>
    <xf numFmtId="0" fontId="4" fillId="0" borderId="20" xfId="2" applyFont="1" applyBorder="1" applyAlignment="1" applyProtection="1">
      <alignment horizontal="center" vertical="center"/>
    </xf>
    <xf numFmtId="0" fontId="4" fillId="0" borderId="21" xfId="2" applyFont="1" applyBorder="1" applyAlignment="1" applyProtection="1">
      <alignment horizontal="center" vertical="center"/>
    </xf>
    <xf numFmtId="0" fontId="4" fillId="0" borderId="23" xfId="2" applyFont="1" applyBorder="1" applyAlignment="1" applyProtection="1">
      <alignment horizontal="center" vertical="center"/>
    </xf>
    <xf numFmtId="49" fontId="4" fillId="0" borderId="25"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33" xfId="0" applyNumberFormat="1" applyFont="1" applyBorder="1" applyAlignment="1" applyProtection="1">
      <alignment horizontal="left"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3" xfId="0" applyFont="1" applyBorder="1" applyAlignment="1" applyProtection="1">
      <alignment horizontal="center" vertical="center"/>
    </xf>
    <xf numFmtId="180" fontId="4" fillId="0" borderId="26" xfId="0" applyNumberFormat="1" applyFont="1" applyBorder="1" applyProtection="1">
      <alignment vertical="center"/>
    </xf>
    <xf numFmtId="0" fontId="4" fillId="0" borderId="1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49" fontId="4" fillId="3" borderId="15"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3" borderId="16"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38" fontId="4" fillId="0" borderId="43" xfId="0" applyNumberFormat="1" applyFont="1" applyBorder="1" applyAlignment="1" applyProtection="1">
      <alignment horizontal="right" vertical="center"/>
    </xf>
    <xf numFmtId="38" fontId="4" fillId="0" borderId="34" xfId="0" applyNumberFormat="1" applyFont="1" applyBorder="1" applyAlignment="1" applyProtection="1">
      <alignment horizontal="right" vertical="center"/>
    </xf>
    <xf numFmtId="0" fontId="19" fillId="0" borderId="26" xfId="0" applyFont="1" applyBorder="1" applyProtection="1">
      <alignment vertical="center"/>
    </xf>
    <xf numFmtId="0" fontId="4" fillId="0" borderId="38" xfId="0" applyFont="1" applyBorder="1" applyAlignment="1" applyProtection="1">
      <alignment horizontal="left" vertical="center"/>
    </xf>
    <xf numFmtId="0" fontId="4" fillId="0" borderId="31" xfId="0" applyFont="1" applyBorder="1" applyAlignment="1" applyProtection="1">
      <alignment horizontal="left" vertical="center"/>
    </xf>
    <xf numFmtId="0" fontId="4" fillId="0" borderId="39" xfId="0" applyFont="1" applyBorder="1" applyAlignment="1" applyProtection="1">
      <alignment horizontal="left" vertical="center"/>
    </xf>
    <xf numFmtId="0" fontId="19" fillId="0" borderId="11" xfId="0" applyFont="1" applyBorder="1" applyProtection="1">
      <alignment vertical="center"/>
    </xf>
    <xf numFmtId="0" fontId="4" fillId="0" borderId="22" xfId="0" applyFont="1" applyBorder="1" applyAlignment="1" applyProtection="1">
      <alignment horizontal="left" vertical="top"/>
    </xf>
    <xf numFmtId="0" fontId="4" fillId="0" borderId="18" xfId="0" applyFont="1" applyBorder="1" applyAlignment="1" applyProtection="1">
      <alignment horizontal="left" vertical="top"/>
    </xf>
    <xf numFmtId="0" fontId="4" fillId="0" borderId="19" xfId="0" applyFont="1" applyBorder="1" applyAlignment="1" applyProtection="1">
      <alignment horizontal="left" vertical="top"/>
    </xf>
    <xf numFmtId="0" fontId="19" fillId="0" borderId="19" xfId="0" applyFont="1" applyBorder="1" applyProtection="1">
      <alignment vertical="center"/>
    </xf>
    <xf numFmtId="0" fontId="4" fillId="0" borderId="0" xfId="0" applyFont="1" applyAlignment="1" applyProtection="1">
      <alignment horizontal="left" vertical="top"/>
    </xf>
    <xf numFmtId="0" fontId="18" fillId="0" borderId="0" xfId="0" applyFont="1" applyAlignment="1" applyProtection="1">
      <alignment vertical="top"/>
    </xf>
    <xf numFmtId="178" fontId="4"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8"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177" fontId="13" fillId="0" borderId="0" xfId="0" applyNumberFormat="1" applyFont="1" applyAlignment="1" applyProtection="1">
      <alignment horizontal="right" vertical="top"/>
    </xf>
    <xf numFmtId="0" fontId="4" fillId="0" borderId="0" xfId="0" applyFont="1" applyAlignment="1" applyProtection="1">
      <alignment horizontal="left" vertical="center"/>
    </xf>
    <xf numFmtId="182" fontId="13" fillId="0" borderId="0" xfId="0" applyNumberFormat="1" applyFont="1" applyAlignment="1" applyProtection="1">
      <alignment horizontal="right" vertical="top"/>
    </xf>
    <xf numFmtId="178" fontId="4" fillId="0" borderId="15"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82" fontId="4" fillId="0" borderId="16" xfId="1" applyNumberFormat="1" applyFont="1" applyBorder="1" applyAlignment="1" applyProtection="1">
      <alignment horizontal="left" vertical="center"/>
    </xf>
    <xf numFmtId="182" fontId="4" fillId="0" borderId="9" xfId="1" applyNumberFormat="1" applyFont="1" applyBorder="1" applyAlignment="1" applyProtection="1">
      <alignment horizontal="left" vertical="center"/>
    </xf>
    <xf numFmtId="182" fontId="4" fillId="0" borderId="11" xfId="1" applyNumberFormat="1" applyFont="1" applyBorder="1" applyAlignment="1" applyProtection="1">
      <alignment horizontal="left" vertical="center"/>
    </xf>
    <xf numFmtId="38" fontId="11" fillId="0" borderId="16" xfId="1" applyNumberFormat="1" applyFont="1" applyBorder="1" applyAlignment="1" applyProtection="1">
      <alignment horizontal="right" vertical="center"/>
    </xf>
    <xf numFmtId="182" fontId="11" fillId="0" borderId="9" xfId="1" applyNumberFormat="1" applyFont="1" applyBorder="1" applyAlignment="1" applyProtection="1">
      <alignment horizontal="right" vertical="center"/>
    </xf>
    <xf numFmtId="182" fontId="11" fillId="0" borderId="11" xfId="1" applyNumberFormat="1" applyFont="1" applyBorder="1" applyAlignment="1" applyProtection="1">
      <alignment horizontal="right" vertical="center"/>
    </xf>
    <xf numFmtId="178" fontId="11" fillId="0" borderId="37" xfId="1" applyNumberFormat="1" applyFont="1" applyBorder="1" applyAlignment="1" applyProtection="1">
      <alignment horizontal="left" vertical="center"/>
    </xf>
    <xf numFmtId="178" fontId="4" fillId="0" borderId="13" xfId="1" applyNumberFormat="1" applyFont="1" applyBorder="1" applyAlignment="1" applyProtection="1">
      <alignment horizontal="left" vertical="center"/>
    </xf>
    <xf numFmtId="178" fontId="4" fillId="0" borderId="36" xfId="1" applyNumberFormat="1" applyFont="1" applyBorder="1" applyAlignment="1" applyProtection="1">
      <alignment horizontal="left" vertical="center"/>
    </xf>
    <xf numFmtId="182" fontId="4" fillId="0" borderId="0" xfId="1" applyNumberFormat="1" applyFont="1" applyProtection="1">
      <alignment vertical="center"/>
    </xf>
    <xf numFmtId="0" fontId="4" fillId="0" borderId="25" xfId="0" applyFont="1" applyBorder="1" applyProtection="1">
      <alignment vertical="center"/>
    </xf>
    <xf numFmtId="0" fontId="4" fillId="0" borderId="2" xfId="0" applyFont="1" applyBorder="1" applyProtection="1">
      <alignment vertical="center"/>
    </xf>
    <xf numFmtId="0" fontId="4" fillId="0" borderId="33" xfId="0" applyFont="1" applyBorder="1" applyProtection="1">
      <alignment vertical="center"/>
    </xf>
    <xf numFmtId="178" fontId="4" fillId="0" borderId="25"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33" xfId="1" applyNumberFormat="1" applyFont="1" applyBorder="1" applyAlignment="1" applyProtection="1">
      <alignment horizontal="center" vertical="center"/>
    </xf>
    <xf numFmtId="0" fontId="4" fillId="0" borderId="15" xfId="2" applyFont="1" applyBorder="1" applyProtection="1">
      <alignment vertical="center"/>
    </xf>
    <xf numFmtId="0" fontId="4" fillId="0" borderId="4" xfId="2" applyFont="1" applyBorder="1" applyProtection="1">
      <alignment vertical="center"/>
    </xf>
    <xf numFmtId="0" fontId="4" fillId="0" borderId="6" xfId="2" applyFont="1" applyBorder="1" applyProtection="1">
      <alignment vertical="center"/>
    </xf>
    <xf numFmtId="0" fontId="4" fillId="0" borderId="16" xfId="2" applyFont="1" applyBorder="1" applyProtection="1">
      <alignment vertical="center"/>
    </xf>
    <xf numFmtId="0" fontId="4" fillId="0" borderId="9" xfId="2" applyFont="1" applyBorder="1" applyProtection="1">
      <alignment vertical="center"/>
    </xf>
    <xf numFmtId="0" fontId="4" fillId="0" borderId="11" xfId="2" applyFont="1" applyBorder="1" applyProtection="1">
      <alignment vertical="center"/>
    </xf>
    <xf numFmtId="0" fontId="4" fillId="0" borderId="40" xfId="2" applyFont="1" applyBorder="1" applyProtection="1">
      <alignment vertical="center"/>
    </xf>
    <xf numFmtId="0" fontId="4" fillId="0" borderId="41" xfId="2" applyFont="1" applyBorder="1" applyProtection="1">
      <alignment vertical="center"/>
    </xf>
    <xf numFmtId="0" fontId="4" fillId="0" borderId="42" xfId="2" applyFont="1" applyBorder="1" applyProtection="1">
      <alignment vertical="center"/>
    </xf>
    <xf numFmtId="180" fontId="4" fillId="0" borderId="27" xfId="0" applyNumberFormat="1" applyFont="1" applyBorder="1" applyProtection="1">
      <alignment vertical="center"/>
    </xf>
    <xf numFmtId="180" fontId="4" fillId="0" borderId="28" xfId="0" applyNumberFormat="1" applyFont="1" applyBorder="1" applyProtection="1">
      <alignment vertical="center"/>
    </xf>
    <xf numFmtId="180" fontId="4" fillId="0" borderId="29" xfId="0" applyNumberFormat="1" applyFont="1" applyBorder="1" applyProtection="1">
      <alignment vertical="center"/>
    </xf>
    <xf numFmtId="38" fontId="4" fillId="0" borderId="27" xfId="1" applyNumberFormat="1" applyFont="1" applyBorder="1" applyAlignment="1" applyProtection="1">
      <alignment horizontal="right" vertical="center"/>
    </xf>
    <xf numFmtId="178" fontId="4" fillId="0" borderId="28" xfId="1" applyNumberFormat="1" applyFont="1" applyBorder="1" applyAlignment="1" applyProtection="1">
      <alignment horizontal="right" vertical="center"/>
    </xf>
    <xf numFmtId="178" fontId="4" fillId="0" borderId="29" xfId="1" applyNumberFormat="1" applyFont="1" applyBorder="1" applyAlignment="1" applyProtection="1">
      <alignment horizontal="right" vertical="center"/>
    </xf>
    <xf numFmtId="178" fontId="4" fillId="0" borderId="20" xfId="1" applyNumberFormat="1" applyFont="1" applyBorder="1" applyAlignment="1" applyProtection="1">
      <alignment horizontal="left" vertical="center"/>
    </xf>
    <xf numFmtId="178" fontId="4" fillId="0" borderId="21" xfId="1" applyNumberFormat="1" applyFont="1" applyBorder="1" applyAlignment="1" applyProtection="1">
      <alignment horizontal="left" vertical="center"/>
    </xf>
    <xf numFmtId="178" fontId="4" fillId="0" borderId="23" xfId="1" applyNumberFormat="1" applyFont="1" applyBorder="1" applyAlignment="1" applyProtection="1">
      <alignment horizontal="left" vertical="center"/>
    </xf>
    <xf numFmtId="178" fontId="4" fillId="0" borderId="38" xfId="1" applyNumberFormat="1" applyFont="1" applyBorder="1" applyAlignment="1" applyProtection="1">
      <alignment horizontal="left" vertical="center"/>
    </xf>
    <xf numFmtId="178" fontId="4" fillId="0" borderId="31" xfId="1" applyNumberFormat="1" applyFont="1" applyBorder="1" applyAlignment="1" applyProtection="1">
      <alignment horizontal="left" vertical="center"/>
    </xf>
    <xf numFmtId="178" fontId="4" fillId="0" borderId="39" xfId="1" applyNumberFormat="1" applyFont="1" applyBorder="1" applyAlignment="1" applyProtection="1">
      <alignment horizontal="left" vertical="center"/>
    </xf>
    <xf numFmtId="178" fontId="4" fillId="0" borderId="27" xfId="1" quotePrefix="1" applyNumberFormat="1" applyFont="1" applyBorder="1" applyAlignment="1" applyProtection="1">
      <alignment horizontal="left" vertical="center"/>
    </xf>
    <xf numFmtId="178" fontId="4" fillId="0" borderId="28" xfId="1" quotePrefix="1" applyNumberFormat="1" applyFont="1" applyBorder="1" applyAlignment="1" applyProtection="1">
      <alignment horizontal="left" vertical="center"/>
    </xf>
    <xf numFmtId="178" fontId="4" fillId="0" borderId="29" xfId="1" quotePrefix="1" applyNumberFormat="1" applyFont="1" applyBorder="1" applyAlignment="1" applyProtection="1">
      <alignment horizontal="left" vertical="center"/>
    </xf>
    <xf numFmtId="185" fontId="4" fillId="0" borderId="27" xfId="1" applyNumberFormat="1" applyFont="1" applyBorder="1" applyAlignment="1" applyProtection="1">
      <alignment horizontal="right" vertical="center"/>
    </xf>
    <xf numFmtId="184" fontId="4" fillId="0" borderId="28" xfId="1" applyNumberFormat="1" applyFont="1" applyBorder="1" applyAlignment="1" applyProtection="1">
      <alignment horizontal="right" vertical="center"/>
    </xf>
    <xf numFmtId="184" fontId="4" fillId="0" borderId="29" xfId="1" applyNumberFormat="1" applyFont="1" applyBorder="1" applyAlignment="1" applyProtection="1">
      <alignment horizontal="right" vertical="center"/>
    </xf>
    <xf numFmtId="0" fontId="14" fillId="0" borderId="19" xfId="0" applyFont="1" applyBorder="1" applyAlignment="1" applyProtection="1">
      <alignment vertical="top"/>
    </xf>
    <xf numFmtId="0" fontId="11" fillId="0" borderId="0" xfId="0" applyFont="1" applyAlignment="1" applyProtection="1">
      <alignment horizontal="left" vertical="center"/>
    </xf>
    <xf numFmtId="0" fontId="12" fillId="0" borderId="24" xfId="0" applyFont="1" applyBorder="1" applyProtection="1">
      <alignment vertical="center"/>
    </xf>
    <xf numFmtId="0" fontId="18" fillId="0" borderId="18" xfId="0" applyFont="1" applyBorder="1" applyAlignment="1" applyProtection="1">
      <alignment horizontal="left" vertical="center" wrapText="1"/>
    </xf>
    <xf numFmtId="180" fontId="4" fillId="0" borderId="44" xfId="0" applyNumberFormat="1" applyFont="1" applyBorder="1" applyProtection="1">
      <alignment vertical="center"/>
    </xf>
    <xf numFmtId="0" fontId="4" fillId="0" borderId="20"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0" xfId="1" applyFont="1" applyBorder="1" applyAlignment="1" applyProtection="1">
      <alignment horizontal="center" vertical="center"/>
    </xf>
    <xf numFmtId="0" fontId="4" fillId="0" borderId="21" xfId="1" applyFont="1" applyBorder="1" applyAlignment="1" applyProtection="1">
      <alignment horizontal="center" vertical="center"/>
    </xf>
    <xf numFmtId="177" fontId="4" fillId="0" borderId="2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0" fontId="4" fillId="0" borderId="20" xfId="2" applyFont="1" applyBorder="1" applyAlignment="1" applyProtection="1">
      <alignment horizontal="center" vertical="center" wrapText="1"/>
    </xf>
    <xf numFmtId="0" fontId="4" fillId="0" borderId="21" xfId="2" applyFont="1" applyBorder="1" applyAlignment="1" applyProtection="1">
      <alignment horizontal="center" vertical="center" wrapText="1"/>
    </xf>
    <xf numFmtId="0" fontId="4" fillId="0" borderId="23" xfId="2" applyFont="1" applyBorder="1" applyAlignment="1" applyProtection="1">
      <alignment horizontal="center" vertical="center" wrapText="1"/>
    </xf>
    <xf numFmtId="0" fontId="15" fillId="0" borderId="44" xfId="0" applyFont="1" applyBorder="1" applyProtection="1">
      <alignment vertical="center"/>
    </xf>
    <xf numFmtId="0" fontId="4" fillId="0" borderId="24" xfId="0" applyFont="1" applyBorder="1" applyAlignment="1" applyProtection="1">
      <alignment horizontal="left" vertical="center"/>
    </xf>
    <xf numFmtId="0" fontId="4" fillId="0" borderId="0" xfId="0" applyFont="1" applyAlignment="1" applyProtection="1">
      <alignment horizontal="left" vertical="center"/>
    </xf>
    <xf numFmtId="14" fontId="4" fillId="0" borderId="0" xfId="0" applyNumberFormat="1" applyFont="1" applyAlignment="1" applyProtection="1">
      <alignment horizontal="left" vertical="center"/>
    </xf>
    <xf numFmtId="0" fontId="4" fillId="0" borderId="26" xfId="0" applyFont="1" applyBorder="1" applyAlignment="1" applyProtection="1">
      <alignment horizontal="left" vertical="center"/>
    </xf>
    <xf numFmtId="178" fontId="4" fillId="0" borderId="21" xfId="1" applyNumberFormat="1" applyFont="1" applyBorder="1" applyProtection="1">
      <alignment vertical="center"/>
    </xf>
    <xf numFmtId="178" fontId="4" fillId="0" borderId="23" xfId="1" applyNumberFormat="1" applyFont="1" applyBorder="1" applyProtection="1">
      <alignment vertical="center"/>
    </xf>
    <xf numFmtId="178" fontId="4" fillId="0" borderId="6" xfId="1" applyNumberFormat="1" applyFont="1" applyBorder="1" applyProtection="1">
      <alignment vertical="center"/>
    </xf>
    <xf numFmtId="0" fontId="4" fillId="0" borderId="24" xfId="2" applyFont="1" applyBorder="1" applyAlignment="1" applyProtection="1">
      <alignment horizontal="center" vertical="center" wrapText="1"/>
    </xf>
    <xf numFmtId="0" fontId="4" fillId="0" borderId="0" xfId="2" applyFont="1" applyAlignment="1" applyProtection="1">
      <alignment horizontal="center" vertical="center" wrapText="1"/>
    </xf>
    <xf numFmtId="0" fontId="4" fillId="0" borderId="26" xfId="2" applyFont="1" applyBorder="1" applyAlignment="1" applyProtection="1">
      <alignment horizontal="center" vertical="center" wrapText="1"/>
    </xf>
    <xf numFmtId="0" fontId="4" fillId="0" borderId="22" xfId="0" applyFont="1" applyBorder="1" applyAlignment="1" applyProtection="1">
      <alignment horizontal="left" vertical="center"/>
    </xf>
    <xf numFmtId="0" fontId="4" fillId="0" borderId="18" xfId="0" applyFont="1" applyBorder="1" applyAlignment="1" applyProtection="1">
      <alignment horizontal="left" vertical="center"/>
    </xf>
    <xf numFmtId="14" fontId="4" fillId="0" borderId="18" xfId="0" applyNumberFormat="1" applyFont="1" applyBorder="1" applyAlignment="1" applyProtection="1">
      <alignment horizontal="left" vertical="center"/>
    </xf>
    <xf numFmtId="0" fontId="4" fillId="0" borderId="19" xfId="0" applyFont="1" applyBorder="1" applyAlignment="1" applyProtection="1">
      <alignment horizontal="left" vertical="center"/>
    </xf>
    <xf numFmtId="178" fontId="4" fillId="0" borderId="13" xfId="1" applyNumberFormat="1" applyFont="1" applyBorder="1" applyProtection="1">
      <alignment vertical="center"/>
    </xf>
    <xf numFmtId="178" fontId="4" fillId="0" borderId="36" xfId="1" applyNumberFormat="1" applyFont="1" applyBorder="1" applyProtection="1">
      <alignment vertical="center"/>
    </xf>
    <xf numFmtId="178" fontId="4" fillId="0" borderId="19" xfId="1" applyNumberFormat="1" applyFont="1" applyBorder="1" applyProtection="1">
      <alignment vertical="center"/>
    </xf>
    <xf numFmtId="0" fontId="4" fillId="0" borderId="22" xfId="2" applyFont="1" applyBorder="1" applyAlignment="1" applyProtection="1">
      <alignment horizontal="center" vertical="center" wrapText="1"/>
    </xf>
    <xf numFmtId="0" fontId="4" fillId="0" borderId="18" xfId="2" applyFont="1" applyBorder="1" applyAlignment="1" applyProtection="1">
      <alignment horizontal="center" vertical="center" wrapText="1"/>
    </xf>
    <xf numFmtId="0" fontId="4" fillId="0" borderId="19" xfId="2" applyFont="1" applyBorder="1" applyAlignment="1" applyProtection="1">
      <alignment horizontal="center" vertical="center" wrapText="1"/>
    </xf>
    <xf numFmtId="0" fontId="4" fillId="0" borderId="15" xfId="2" applyFont="1" applyBorder="1" applyAlignment="1" applyProtection="1">
      <alignment horizontal="left" vertical="center"/>
    </xf>
    <xf numFmtId="0" fontId="4" fillId="0" borderId="4" xfId="2" applyFont="1" applyBorder="1" applyAlignment="1" applyProtection="1">
      <alignment horizontal="left" vertical="center"/>
    </xf>
    <xf numFmtId="38" fontId="4" fillId="0" borderId="4" xfId="2" applyNumberFormat="1"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16" xfId="2" applyFont="1" applyBorder="1" applyAlignment="1" applyProtection="1">
      <alignment horizontal="left" vertical="center"/>
    </xf>
    <xf numFmtId="0" fontId="4" fillId="0" borderId="9" xfId="2" applyFont="1" applyBorder="1" applyAlignment="1" applyProtection="1">
      <alignment horizontal="left" vertical="center"/>
    </xf>
    <xf numFmtId="38" fontId="4" fillId="0" borderId="9" xfId="2" applyNumberFormat="1"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40" xfId="2" applyFont="1" applyBorder="1" applyAlignment="1" applyProtection="1">
      <alignment horizontal="left" vertical="center"/>
    </xf>
    <xf numFmtId="0" fontId="4" fillId="0" borderId="41" xfId="2" applyFont="1" applyBorder="1" applyAlignment="1" applyProtection="1">
      <alignment horizontal="left" vertical="center"/>
    </xf>
    <xf numFmtId="38" fontId="4" fillId="0" borderId="41" xfId="2" applyNumberFormat="1" applyFont="1" applyBorder="1" applyAlignment="1" applyProtection="1">
      <alignment horizontal="left" vertical="center"/>
    </xf>
    <xf numFmtId="0" fontId="4" fillId="0" borderId="42" xfId="2"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8" fontId="4" fillId="0" borderId="28" xfId="0" applyNumberFormat="1" applyFont="1" applyBorder="1" applyAlignment="1" applyProtection="1">
      <alignment horizontal="left" vertical="center"/>
    </xf>
    <xf numFmtId="0" fontId="4" fillId="0" borderId="29" xfId="0" applyFont="1" applyBorder="1" applyAlignment="1" applyProtection="1">
      <alignment horizontal="left" vertical="center"/>
    </xf>
    <xf numFmtId="38" fontId="4" fillId="0" borderId="28" xfId="1" applyNumberFormat="1" applyFont="1" applyBorder="1" applyAlignment="1" applyProtection="1">
      <alignment horizontal="right" vertical="center"/>
    </xf>
    <xf numFmtId="38" fontId="4" fillId="0" borderId="52" xfId="1" applyNumberFormat="1" applyFont="1" applyBorder="1" applyAlignment="1" applyProtection="1">
      <alignment horizontal="right" vertical="center"/>
    </xf>
    <xf numFmtId="38" fontId="4" fillId="0" borderId="48" xfId="1" applyNumberFormat="1" applyFont="1" applyBorder="1" applyAlignment="1" applyProtection="1">
      <alignment horizontal="right" vertical="center"/>
    </xf>
    <xf numFmtId="38" fontId="4" fillId="0" borderId="29" xfId="1" applyNumberFormat="1" applyFont="1" applyBorder="1" applyAlignment="1" applyProtection="1">
      <alignment horizontal="right" vertical="center"/>
    </xf>
    <xf numFmtId="178" fontId="4" fillId="0" borderId="52" xfId="1" applyNumberFormat="1" applyFont="1" applyBorder="1" applyAlignment="1" applyProtection="1">
      <alignment horizontal="right" vertical="center"/>
    </xf>
    <xf numFmtId="0" fontId="13" fillId="0" borderId="0" xfId="2" applyFont="1" applyAlignment="1" applyProtection="1">
      <alignment vertical="top"/>
    </xf>
    <xf numFmtId="0" fontId="4" fillId="0" borderId="21" xfId="0" applyFont="1" applyBorder="1" applyAlignment="1" applyProtection="1">
      <alignment horizontal="left" vertical="center"/>
    </xf>
    <xf numFmtId="49" fontId="4" fillId="0" borderId="21" xfId="1" applyNumberFormat="1" applyFont="1" applyBorder="1" applyAlignment="1" applyProtection="1">
      <alignment horizontal="right" vertical="center"/>
    </xf>
    <xf numFmtId="178" fontId="4" fillId="0" borderId="21" xfId="1" applyNumberFormat="1" applyFont="1" applyBorder="1" applyAlignment="1" applyProtection="1">
      <alignment horizontal="right" vertical="center"/>
    </xf>
    <xf numFmtId="0" fontId="4" fillId="0" borderId="18" xfId="0" applyFont="1" applyBorder="1" applyAlignment="1" applyProtection="1">
      <alignment horizontal="left" vertical="center"/>
    </xf>
    <xf numFmtId="0" fontId="13" fillId="0" borderId="18" xfId="2" applyFont="1" applyBorder="1" applyAlignment="1" applyProtection="1">
      <alignment vertical="top"/>
    </xf>
    <xf numFmtId="49" fontId="4" fillId="0" borderId="18" xfId="1" applyNumberFormat="1" applyFont="1" applyBorder="1" applyAlignment="1" applyProtection="1">
      <alignment horizontal="right" vertical="center"/>
    </xf>
    <xf numFmtId="178" fontId="4" fillId="0" borderId="18" xfId="1" applyNumberFormat="1" applyFont="1" applyBorder="1" applyAlignment="1" applyProtection="1">
      <alignment horizontal="right" vertical="center"/>
    </xf>
    <xf numFmtId="180" fontId="4" fillId="0" borderId="21" xfId="0" applyNumberFormat="1" applyFont="1" applyBorder="1" applyProtection="1">
      <alignment vertical="center"/>
    </xf>
    <xf numFmtId="49" fontId="4" fillId="0" borderId="0" xfId="1" applyNumberFormat="1" applyFont="1" applyAlignment="1" applyProtection="1">
      <alignment horizontal="right" vertical="center"/>
    </xf>
    <xf numFmtId="0" fontId="13" fillId="0" borderId="26" xfId="0" applyFont="1" applyBorder="1" applyProtection="1">
      <alignment vertical="center"/>
    </xf>
    <xf numFmtId="0" fontId="4" fillId="0" borderId="45" xfId="12" applyFont="1" applyBorder="1" applyAlignment="1" applyProtection="1">
      <alignment horizontal="left" vertical="center"/>
    </xf>
    <xf numFmtId="0" fontId="4" fillId="0" borderId="30" xfId="12" applyFont="1" applyBorder="1" applyAlignment="1" applyProtection="1">
      <alignment horizontal="left" vertical="center"/>
    </xf>
    <xf numFmtId="182" fontId="4" fillId="0" borderId="1" xfId="12" applyNumberFormat="1" applyFont="1" applyBorder="1" applyAlignment="1" applyProtection="1">
      <alignment horizontal="center" vertical="center"/>
    </xf>
    <xf numFmtId="182" fontId="4" fillId="0" borderId="2" xfId="12" applyNumberFormat="1" applyFont="1" applyBorder="1" applyAlignment="1" applyProtection="1">
      <alignment horizontal="center" vertical="center"/>
    </xf>
    <xf numFmtId="182" fontId="4" fillId="0" borderId="33" xfId="12" applyNumberFormat="1" applyFont="1" applyBorder="1" applyAlignment="1" applyProtection="1">
      <alignment horizontal="center" vertical="center"/>
    </xf>
    <xf numFmtId="0" fontId="4" fillId="0" borderId="44" xfId="2" applyFont="1" applyBorder="1" applyProtection="1">
      <alignment vertical="center"/>
    </xf>
    <xf numFmtId="0" fontId="4" fillId="0" borderId="25" xfId="12" applyFont="1" applyBorder="1" applyAlignment="1" applyProtection="1">
      <alignment horizontal="left" vertical="center"/>
    </xf>
    <xf numFmtId="0" fontId="4" fillId="0" borderId="2" xfId="12" applyFont="1" applyBorder="1" applyAlignment="1" applyProtection="1">
      <alignment horizontal="left" vertical="center"/>
    </xf>
    <xf numFmtId="0" fontId="4" fillId="0" borderId="17" xfId="12" applyFont="1" applyBorder="1" applyAlignment="1" applyProtection="1">
      <alignment horizontal="left" vertical="center"/>
    </xf>
    <xf numFmtId="0" fontId="4" fillId="0" borderId="46" xfId="6" applyFont="1" applyBorder="1" applyAlignment="1" applyProtection="1">
      <alignment horizontal="left" vertical="center"/>
    </xf>
    <xf numFmtId="0" fontId="4" fillId="0" borderId="47" xfId="6" applyFont="1" applyBorder="1" applyAlignment="1" applyProtection="1">
      <alignment horizontal="left" vertical="center"/>
    </xf>
    <xf numFmtId="0" fontId="4" fillId="0" borderId="10" xfId="6" applyFont="1" applyBorder="1" applyAlignment="1" applyProtection="1">
      <alignment horizontal="left" vertical="center"/>
    </xf>
    <xf numFmtId="0" fontId="4" fillId="0" borderId="7" xfId="6" applyFont="1" applyBorder="1" applyAlignment="1" applyProtection="1">
      <alignment horizontal="left" vertical="center"/>
    </xf>
    <xf numFmtId="0" fontId="4" fillId="0" borderId="10" xfId="6" applyFont="1" applyBorder="1" applyAlignment="1" applyProtection="1">
      <alignment horizontal="center" vertical="center" textRotation="255"/>
    </xf>
    <xf numFmtId="0" fontId="4" fillId="0" borderId="14" xfId="6" applyFont="1" applyBorder="1" applyAlignment="1" applyProtection="1">
      <alignment horizontal="center" vertical="center" textRotation="255"/>
    </xf>
    <xf numFmtId="0" fontId="4" fillId="0" borderId="21" xfId="2" applyFont="1" applyBorder="1" applyProtection="1">
      <alignment vertical="center"/>
    </xf>
    <xf numFmtId="0" fontId="13" fillId="0" borderId="21" xfId="2" applyFont="1" applyBorder="1" applyAlignment="1" applyProtection="1">
      <alignment vertical="top"/>
    </xf>
    <xf numFmtId="0" fontId="11" fillId="0" borderId="0" xfId="0" applyFont="1" applyProtection="1">
      <alignment vertical="center"/>
    </xf>
    <xf numFmtId="0" fontId="11" fillId="0" borderId="26" xfId="0" applyFont="1" applyBorder="1" applyProtection="1">
      <alignment vertical="center"/>
    </xf>
    <xf numFmtId="0" fontId="11" fillId="0" borderId="0" xfId="0" applyFont="1" applyAlignment="1" applyProtection="1">
      <alignment vertical="top"/>
    </xf>
    <xf numFmtId="0" fontId="18" fillId="0" borderId="0" xfId="2" applyFont="1" applyAlignment="1" applyProtection="1">
      <alignment vertical="top"/>
    </xf>
    <xf numFmtId="0" fontId="13" fillId="0" borderId="26" xfId="2" applyFont="1" applyBorder="1" applyAlignment="1" applyProtection="1">
      <alignment vertical="top"/>
    </xf>
    <xf numFmtId="0" fontId="13" fillId="0" borderId="0" xfId="2" applyFont="1" applyAlignment="1" applyProtection="1">
      <alignment horizontal="right" vertical="top"/>
    </xf>
    <xf numFmtId="0" fontId="13" fillId="0" borderId="26" xfId="0" applyFont="1" applyBorder="1" applyAlignment="1" applyProtection="1">
      <alignment vertical="top"/>
    </xf>
    <xf numFmtId="0" fontId="4" fillId="0" borderId="25"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1" xfId="2" applyFont="1" applyBorder="1" applyAlignment="1" applyProtection="1">
      <alignment horizontal="left" vertical="center" wrapText="1"/>
    </xf>
    <xf numFmtId="0" fontId="4" fillId="0" borderId="17" xfId="2" applyFont="1" applyBorder="1" applyAlignment="1" applyProtection="1">
      <alignment horizontal="left" vertical="center"/>
    </xf>
    <xf numFmtId="0" fontId="4" fillId="0" borderId="30" xfId="2" applyFont="1" applyBorder="1" applyAlignment="1" applyProtection="1">
      <alignment horizontal="left" vertical="center" wrapText="1"/>
    </xf>
    <xf numFmtId="0" fontId="4" fillId="0" borderId="35" xfId="2" applyFont="1" applyBorder="1" applyAlignment="1" applyProtection="1">
      <alignment horizontal="left" vertical="center" wrapText="1"/>
    </xf>
    <xf numFmtId="0" fontId="4" fillId="0" borderId="0" xfId="1" applyFont="1" applyAlignment="1" applyProtection="1">
      <alignment horizontal="left" vertical="center"/>
    </xf>
    <xf numFmtId="180" fontId="4" fillId="0" borderId="0" xfId="0" applyNumberFormat="1" applyFont="1" applyAlignment="1" applyProtection="1">
      <alignment horizontal="right" vertical="top"/>
    </xf>
    <xf numFmtId="0" fontId="4" fillId="0" borderId="0" xfId="12" applyFont="1" applyProtection="1">
      <alignment vertical="center"/>
    </xf>
    <xf numFmtId="0" fontId="4" fillId="0" borderId="21"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0" xfId="12" applyFont="1" applyBorder="1" applyAlignment="1" applyProtection="1">
      <alignment horizontal="left" vertical="center" wrapText="1"/>
    </xf>
    <xf numFmtId="0" fontId="4" fillId="0" borderId="21" xfId="12" applyFont="1" applyBorder="1" applyAlignment="1" applyProtection="1">
      <alignment horizontal="left" vertical="center" wrapText="1"/>
    </xf>
    <xf numFmtId="0" fontId="4" fillId="0" borderId="57" xfId="12" applyFont="1" applyBorder="1" applyAlignment="1" applyProtection="1">
      <alignment horizontal="left" vertical="center" wrapText="1"/>
    </xf>
    <xf numFmtId="0" fontId="4" fillId="0" borderId="3" xfId="12" applyFont="1" applyBorder="1" applyAlignment="1" applyProtection="1">
      <alignment horizontal="left" vertical="center"/>
    </xf>
    <xf numFmtId="0" fontId="4" fillId="0" borderId="4" xfId="12" applyFont="1" applyBorder="1" applyAlignment="1" applyProtection="1">
      <alignment horizontal="left" vertical="center"/>
    </xf>
    <xf numFmtId="0" fontId="4" fillId="0" borderId="6" xfId="12" applyFont="1" applyBorder="1" applyAlignment="1" applyProtection="1">
      <alignment horizontal="left" vertical="center"/>
    </xf>
    <xf numFmtId="49" fontId="11" fillId="0" borderId="0" xfId="12" applyNumberFormat="1" applyFont="1" applyProtection="1">
      <alignment vertical="center"/>
    </xf>
    <xf numFmtId="38" fontId="11" fillId="0" borderId="0" xfId="12" applyNumberFormat="1" applyFont="1" applyProtection="1">
      <alignment vertical="center"/>
    </xf>
    <xf numFmtId="0" fontId="4" fillId="0" borderId="24" xfId="12" applyFont="1" applyBorder="1" applyAlignment="1" applyProtection="1">
      <alignment horizontal="left" vertical="center" wrapText="1"/>
    </xf>
    <xf numFmtId="0" fontId="4" fillId="0" borderId="0" xfId="12" applyFont="1" applyAlignment="1" applyProtection="1">
      <alignment horizontal="left" vertical="center" wrapText="1"/>
    </xf>
    <xf numFmtId="0" fontId="4" fillId="0" borderId="58" xfId="12" applyFont="1" applyBorder="1" applyAlignment="1" applyProtection="1">
      <alignment horizontal="left" vertical="center" wrapText="1"/>
    </xf>
    <xf numFmtId="0" fontId="4" fillId="0" borderId="8" xfId="12" applyFont="1" applyBorder="1" applyAlignment="1" applyProtection="1">
      <alignment horizontal="left" vertical="center"/>
    </xf>
    <xf numFmtId="0" fontId="4" fillId="0" borderId="9" xfId="12" applyFont="1" applyBorder="1" applyAlignment="1" applyProtection="1">
      <alignment horizontal="left" vertical="center"/>
    </xf>
    <xf numFmtId="0" fontId="4" fillId="0" borderId="11" xfId="12" applyFont="1" applyBorder="1" applyAlignment="1" applyProtection="1">
      <alignment horizontal="left" vertical="center"/>
    </xf>
    <xf numFmtId="0" fontId="4" fillId="0" borderId="22" xfId="12" applyFont="1" applyBorder="1" applyAlignment="1" applyProtection="1">
      <alignment horizontal="left" vertical="center" wrapText="1"/>
    </xf>
    <xf numFmtId="0" fontId="4" fillId="0" borderId="18" xfId="12" applyFont="1" applyBorder="1" applyAlignment="1" applyProtection="1">
      <alignment horizontal="left" vertical="center" wrapText="1"/>
    </xf>
    <xf numFmtId="0" fontId="4" fillId="0" borderId="59" xfId="12" applyFont="1" applyBorder="1" applyAlignment="1" applyProtection="1">
      <alignment horizontal="left" vertical="center" wrapText="1"/>
    </xf>
    <xf numFmtId="0" fontId="4" fillId="0" borderId="12" xfId="12" applyFont="1" applyBorder="1" applyAlignment="1" applyProtection="1">
      <alignment horizontal="left" vertical="center"/>
    </xf>
    <xf numFmtId="0" fontId="4" fillId="0" borderId="13" xfId="12" applyFont="1" applyBorder="1" applyAlignment="1" applyProtection="1">
      <alignment horizontal="left" vertical="center"/>
    </xf>
    <xf numFmtId="0" fontId="4" fillId="0" borderId="36" xfId="12" applyFont="1" applyBorder="1" applyAlignment="1" applyProtection="1">
      <alignment horizontal="left" vertical="center"/>
    </xf>
    <xf numFmtId="49" fontId="4" fillId="0" borderId="0" xfId="12" applyNumberFormat="1" applyFont="1" applyProtection="1">
      <alignment vertical="center"/>
    </xf>
    <xf numFmtId="0" fontId="14" fillId="0" borderId="24" xfId="0" applyFont="1" applyBorder="1" applyAlignment="1" applyProtection="1">
      <alignment vertical="top"/>
    </xf>
    <xf numFmtId="49" fontId="11" fillId="3" borderId="7" xfId="12" applyNumberFormat="1" applyFont="1" applyFill="1" applyBorder="1" applyAlignment="1" applyProtection="1">
      <alignment horizontal="center" vertical="center"/>
    </xf>
    <xf numFmtId="0" fontId="4" fillId="0" borderId="13" xfId="2" applyFont="1" applyBorder="1" applyProtection="1">
      <alignment vertical="center"/>
    </xf>
    <xf numFmtId="49" fontId="11" fillId="3" borderId="53" xfId="12" applyNumberFormat="1" applyFont="1" applyFill="1" applyBorder="1" applyAlignment="1" applyProtection="1">
      <alignment horizontal="center" vertical="center"/>
    </xf>
    <xf numFmtId="0" fontId="4" fillId="0" borderId="56" xfId="12" applyFont="1" applyBorder="1" applyProtection="1">
      <alignment vertical="center"/>
    </xf>
    <xf numFmtId="0" fontId="4" fillId="0" borderId="34" xfId="12" applyFont="1" applyBorder="1" applyProtection="1">
      <alignment vertical="center"/>
    </xf>
    <xf numFmtId="0" fontId="4" fillId="0" borderId="8" xfId="12" applyFont="1" applyBorder="1" applyProtection="1">
      <alignment vertical="center"/>
    </xf>
    <xf numFmtId="0" fontId="4" fillId="0" borderId="9" xfId="12" applyFont="1" applyBorder="1" applyProtection="1">
      <alignment vertical="center"/>
    </xf>
    <xf numFmtId="0" fontId="4" fillId="0" borderId="12" xfId="12" applyFont="1" applyBorder="1" applyProtection="1">
      <alignment vertical="center"/>
    </xf>
    <xf numFmtId="0" fontId="4" fillId="0" borderId="13" xfId="12" applyFont="1" applyBorder="1" applyProtection="1">
      <alignment vertical="center"/>
    </xf>
    <xf numFmtId="0" fontId="4" fillId="0" borderId="2" xfId="12" applyFont="1" applyBorder="1" applyProtection="1">
      <alignment vertical="center"/>
    </xf>
    <xf numFmtId="0" fontId="4" fillId="0" borderId="33" xfId="12" applyFont="1" applyBorder="1" applyProtection="1">
      <alignment vertical="center"/>
    </xf>
    <xf numFmtId="0" fontId="4" fillId="0" borderId="3" xfId="12" applyFont="1" applyBorder="1" applyProtection="1">
      <alignment vertical="center"/>
    </xf>
    <xf numFmtId="0" fontId="4" fillId="0" borderId="4" xfId="12" applyFont="1" applyBorder="1" applyProtection="1">
      <alignment vertical="center"/>
    </xf>
    <xf numFmtId="0" fontId="4" fillId="0" borderId="60" xfId="12" applyFont="1" applyBorder="1" applyProtection="1">
      <alignment vertical="center"/>
    </xf>
    <xf numFmtId="0" fontId="4" fillId="0" borderId="18" xfId="12" applyFont="1" applyBorder="1" applyProtection="1">
      <alignment vertical="center"/>
    </xf>
    <xf numFmtId="0" fontId="13" fillId="0" borderId="0" xfId="12" applyFont="1" applyAlignment="1" applyProtection="1">
      <alignment horizontal="right" vertical="center"/>
    </xf>
    <xf numFmtId="0" fontId="13" fillId="0" borderId="0" xfId="12" applyFont="1" applyAlignment="1" applyProtection="1">
      <alignment horizontal="left" vertical="center"/>
    </xf>
    <xf numFmtId="0" fontId="4" fillId="0" borderId="0" xfId="12" applyFont="1" applyAlignment="1" applyProtection="1">
      <alignment horizontal="left" vertical="center" wrapText="1"/>
    </xf>
    <xf numFmtId="49" fontId="11" fillId="0" borderId="0" xfId="12" applyNumberFormat="1" applyFont="1" applyAlignment="1" applyProtection="1">
      <alignment horizontal="center" vertical="center"/>
    </xf>
    <xf numFmtId="38" fontId="11" fillId="0" borderId="0" xfId="12" applyNumberFormat="1" applyFont="1" applyAlignment="1" applyProtection="1">
      <alignment horizontal="right" vertical="center"/>
    </xf>
    <xf numFmtId="0" fontId="4" fillId="0" borderId="19"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0" fontId="4" fillId="0" borderId="0" xfId="12"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25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EEAAFC"/>
      <color rgb="FF000000"/>
      <color rgb="FFFFE1FF"/>
      <color rgb="FFFFFF99"/>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7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4.5" style="145" hidden="1" customWidth="1"/>
    <col min="2" max="3" width="1.625" style="145" customWidth="1"/>
    <col min="4" max="4" width="6.125" style="145" customWidth="1"/>
    <col min="5" max="5" width="5.125" style="145" customWidth="1"/>
    <col min="6" max="6" width="4.125" style="145" customWidth="1"/>
    <col min="7" max="7" width="4.5" style="145" customWidth="1"/>
    <col min="8" max="8" width="7.75" style="145" customWidth="1"/>
    <col min="9" max="9" width="1.625" style="145" customWidth="1"/>
    <col min="10" max="10" width="8.625" style="145" customWidth="1"/>
    <col min="11" max="11" width="4.625" style="145" customWidth="1"/>
    <col min="12" max="12" width="6.5" style="145" customWidth="1"/>
    <col min="13" max="13" width="6.375" style="145" customWidth="1"/>
    <col min="14" max="14" width="6.875" style="145" customWidth="1"/>
    <col min="15" max="15" width="13.625" style="145" customWidth="1"/>
    <col min="16" max="16" width="6.875" style="145" customWidth="1"/>
    <col min="17" max="17" width="13.625" style="145" customWidth="1"/>
    <col min="18" max="18" width="6.875" style="145" customWidth="1"/>
    <col min="19" max="19" width="13.625" style="145" customWidth="1"/>
    <col min="20" max="20" width="7.25" style="145" customWidth="1"/>
    <col min="21" max="21" width="4.25" style="145" customWidth="1"/>
    <col min="22" max="22" width="6.625" style="145" customWidth="1"/>
    <col min="23" max="23" width="1.375" style="145" customWidth="1"/>
    <col min="24" max="24" width="12.625" style="145" customWidth="1"/>
    <col min="25" max="25" width="3.5" style="145" customWidth="1"/>
    <col min="26" max="26" width="2.625" style="145" customWidth="1"/>
    <col min="27" max="27" width="3.625" style="145" customWidth="1"/>
    <col min="28" max="16384" width="9" style="145"/>
  </cols>
  <sheetData>
    <row r="1" spans="1:27" ht="30" customHeight="1" x14ac:dyDescent="0.15">
      <c r="A1" s="486" t="s">
        <v>167</v>
      </c>
      <c r="B1" s="140"/>
      <c r="C1" s="141" t="s">
        <v>170</v>
      </c>
      <c r="D1" s="142"/>
      <c r="E1" s="142"/>
      <c r="F1" s="142"/>
      <c r="G1" s="142"/>
      <c r="H1" s="142"/>
      <c r="I1" s="142"/>
      <c r="J1" s="142"/>
      <c r="K1" s="142"/>
      <c r="L1" s="142"/>
      <c r="M1" s="142"/>
      <c r="N1" s="142"/>
      <c r="O1" s="142"/>
      <c r="P1" s="142"/>
      <c r="Q1" s="142"/>
      <c r="R1" s="142"/>
      <c r="S1" s="142"/>
      <c r="T1" s="142"/>
      <c r="U1" s="142"/>
      <c r="V1" s="142"/>
      <c r="W1" s="485" t="s">
        <v>262</v>
      </c>
      <c r="X1" s="143"/>
      <c r="Y1" s="143"/>
      <c r="Z1" s="143"/>
      <c r="AA1" s="144"/>
    </row>
    <row r="2" spans="1:27" ht="15.75" hidden="1" customHeight="1" x14ac:dyDescent="0.15">
      <c r="A2" s="486" t="s">
        <v>11</v>
      </c>
      <c r="B2" s="140"/>
      <c r="C2" s="146"/>
      <c r="D2" s="146"/>
      <c r="AA2" s="144"/>
    </row>
    <row r="3" spans="1:27" ht="30" customHeight="1" x14ac:dyDescent="0.15">
      <c r="A3" s="487" t="s">
        <v>263</v>
      </c>
      <c r="B3" s="147"/>
      <c r="C3" s="145" t="s">
        <v>171</v>
      </c>
      <c r="AA3" s="144"/>
    </row>
    <row r="4" spans="1:27" ht="5.25" customHeight="1" x14ac:dyDescent="0.15">
      <c r="A4" s="147"/>
      <c r="B4" s="147"/>
      <c r="C4" s="148"/>
      <c r="D4" s="149"/>
      <c r="E4" s="149"/>
      <c r="F4" s="149"/>
      <c r="G4" s="149"/>
      <c r="H4" s="149"/>
      <c r="I4" s="149"/>
      <c r="J4" s="149"/>
      <c r="K4" s="149"/>
      <c r="L4" s="149"/>
      <c r="M4" s="149"/>
      <c r="N4" s="149"/>
      <c r="O4" s="149"/>
      <c r="P4" s="149"/>
      <c r="Q4" s="149"/>
      <c r="R4" s="149"/>
      <c r="S4" s="149"/>
      <c r="T4" s="149"/>
      <c r="U4" s="149"/>
      <c r="V4" s="149"/>
      <c r="W4" s="149"/>
      <c r="X4" s="149"/>
      <c r="Y4" s="149"/>
      <c r="Z4" s="150"/>
    </row>
    <row r="5" spans="1:27" ht="15" customHeight="1" x14ac:dyDescent="0.15">
      <c r="A5" s="147"/>
      <c r="B5" s="147"/>
      <c r="C5" s="151" t="s">
        <v>153</v>
      </c>
      <c r="D5" s="152"/>
      <c r="E5" s="152"/>
      <c r="F5" s="152"/>
      <c r="G5" s="152"/>
      <c r="H5" s="152"/>
      <c r="I5" s="152"/>
      <c r="J5" s="152"/>
      <c r="K5" s="152"/>
      <c r="L5" s="152"/>
      <c r="M5" s="152"/>
      <c r="N5" s="152"/>
      <c r="O5" s="152"/>
      <c r="P5" s="152"/>
      <c r="Q5" s="152"/>
      <c r="R5" s="152"/>
      <c r="S5" s="152"/>
      <c r="T5" s="152"/>
      <c r="U5" s="152"/>
      <c r="V5" s="152"/>
      <c r="W5" s="152"/>
      <c r="X5" s="152"/>
      <c r="Y5" s="152"/>
      <c r="Z5" s="153"/>
    </row>
    <row r="6" spans="1:27" ht="15" customHeight="1" x14ac:dyDescent="0.15">
      <c r="A6" s="147"/>
      <c r="B6" s="147"/>
      <c r="C6" s="151" t="s">
        <v>0</v>
      </c>
      <c r="D6" s="152"/>
      <c r="E6" s="152"/>
      <c r="F6" s="152"/>
      <c r="G6" s="152"/>
      <c r="H6" s="152"/>
      <c r="I6" s="152"/>
      <c r="J6" s="152"/>
      <c r="K6" s="152"/>
      <c r="L6" s="152"/>
      <c r="M6" s="152"/>
      <c r="N6" s="152"/>
      <c r="O6" s="152"/>
      <c r="P6" s="152"/>
      <c r="Q6" s="152"/>
      <c r="R6" s="152"/>
      <c r="S6" s="152"/>
      <c r="T6" s="152"/>
      <c r="U6" s="152"/>
      <c r="V6" s="152"/>
      <c r="W6" s="152"/>
      <c r="X6" s="152"/>
      <c r="Y6" s="152"/>
      <c r="Z6" s="153"/>
    </row>
    <row r="7" spans="1:27" ht="15" customHeight="1" x14ac:dyDescent="0.15">
      <c r="A7" s="147"/>
      <c r="B7" s="147"/>
      <c r="C7" s="151" t="s">
        <v>1</v>
      </c>
      <c r="D7" s="152"/>
      <c r="E7" s="152"/>
      <c r="F7" s="152"/>
      <c r="G7" s="152"/>
      <c r="H7" s="152"/>
      <c r="I7" s="152"/>
      <c r="J7" s="152"/>
      <c r="K7" s="152"/>
      <c r="L7" s="152"/>
      <c r="M7" s="152"/>
      <c r="N7" s="152"/>
      <c r="O7" s="152"/>
      <c r="P7" s="152"/>
      <c r="Q7" s="152"/>
      <c r="R7" s="152"/>
      <c r="S7" s="152"/>
      <c r="T7" s="152"/>
      <c r="U7" s="152"/>
      <c r="V7" s="152"/>
      <c r="W7" s="152"/>
      <c r="X7" s="152"/>
      <c r="Y7" s="152"/>
      <c r="Z7" s="153"/>
    </row>
    <row r="8" spans="1:27" ht="13.5" hidden="1" x14ac:dyDescent="0.15">
      <c r="A8" s="147"/>
      <c r="B8" s="147"/>
      <c r="C8" s="151"/>
      <c r="D8" s="152"/>
      <c r="E8" s="152"/>
      <c r="F8" s="152"/>
      <c r="G8" s="152"/>
      <c r="H8" s="152"/>
      <c r="I8" s="152"/>
      <c r="J8" s="152"/>
      <c r="K8" s="152"/>
      <c r="L8" s="152"/>
      <c r="M8" s="152"/>
      <c r="N8" s="152"/>
      <c r="O8" s="152"/>
      <c r="P8" s="152"/>
      <c r="Q8" s="152"/>
      <c r="R8" s="152"/>
      <c r="S8" s="152"/>
      <c r="T8" s="152"/>
      <c r="U8" s="152"/>
      <c r="V8" s="152"/>
      <c r="W8" s="152"/>
      <c r="X8" s="152"/>
      <c r="Y8" s="152"/>
      <c r="Z8" s="153"/>
    </row>
    <row r="9" spans="1:27" ht="5.25" customHeight="1" x14ac:dyDescent="0.15">
      <c r="A9" s="147"/>
      <c r="B9" s="147"/>
      <c r="C9" s="154"/>
      <c r="D9" s="155"/>
      <c r="E9" s="155"/>
      <c r="F9" s="155"/>
      <c r="G9" s="155"/>
      <c r="H9" s="155"/>
      <c r="I9" s="155"/>
      <c r="J9" s="155"/>
      <c r="K9" s="155"/>
      <c r="L9" s="155"/>
      <c r="M9" s="155"/>
      <c r="N9" s="155"/>
      <c r="O9" s="155"/>
      <c r="P9" s="155"/>
      <c r="Q9" s="155"/>
      <c r="R9" s="155"/>
      <c r="S9" s="155"/>
      <c r="T9" s="155"/>
      <c r="U9" s="155"/>
      <c r="V9" s="155"/>
      <c r="W9" s="155"/>
      <c r="X9" s="155"/>
      <c r="Y9" s="155"/>
      <c r="Z9" s="156"/>
    </row>
    <row r="10" spans="1:27" ht="30" customHeight="1" x14ac:dyDescent="0.15">
      <c r="A10" s="147"/>
      <c r="B10" s="147"/>
    </row>
    <row r="11" spans="1:27" ht="20.100000000000001" customHeight="1" x14ac:dyDescent="0.15">
      <c r="A11" s="147"/>
      <c r="B11" s="147"/>
      <c r="C11" s="157" t="s">
        <v>161</v>
      </c>
      <c r="D11" s="158"/>
      <c r="E11" s="158"/>
      <c r="F11" s="158"/>
      <c r="G11" s="158"/>
      <c r="H11" s="159"/>
      <c r="I11" s="160"/>
      <c r="J11" s="161"/>
      <c r="K11" s="161"/>
      <c r="L11" s="161"/>
    </row>
    <row r="12" spans="1:27" ht="20.100000000000001" customHeight="1" x14ac:dyDescent="0.15">
      <c r="A12" s="147"/>
      <c r="B12" s="147"/>
      <c r="C12" s="162"/>
      <c r="D12" s="163"/>
      <c r="E12" s="163"/>
      <c r="F12" s="163"/>
      <c r="G12" s="163"/>
      <c r="H12" s="163"/>
      <c r="I12" s="163"/>
      <c r="J12" s="163"/>
      <c r="K12" s="163"/>
      <c r="L12" s="163"/>
      <c r="M12" s="164"/>
      <c r="N12" s="164"/>
      <c r="O12" s="164"/>
      <c r="P12" s="164"/>
      <c r="Q12" s="165"/>
      <c r="R12" s="164"/>
      <c r="S12" s="164"/>
      <c r="T12" s="164"/>
      <c r="U12" s="164"/>
      <c r="V12" s="164"/>
      <c r="W12" s="164"/>
      <c r="X12" s="164"/>
      <c r="Y12" s="165"/>
      <c r="Z12" s="166"/>
    </row>
    <row r="13" spans="1:27" ht="20.100000000000001" customHeight="1" x14ac:dyDescent="0.15">
      <c r="A13" s="147">
        <f>IFERROR(IF(TRIM($I13)="",1001,0),3)</f>
        <v>1001</v>
      </c>
      <c r="B13" s="147"/>
      <c r="C13" s="162"/>
      <c r="D13" s="167">
        <v>1</v>
      </c>
      <c r="E13" s="145" t="s">
        <v>162</v>
      </c>
      <c r="I13" s="24"/>
      <c r="J13" s="24"/>
      <c r="K13" s="24"/>
      <c r="L13" s="24"/>
      <c r="M13" s="24"/>
      <c r="N13" s="168"/>
      <c r="O13" s="168"/>
      <c r="P13" s="168"/>
      <c r="Q13" s="168"/>
      <c r="R13" s="168"/>
      <c r="S13" s="168"/>
      <c r="T13" s="168"/>
      <c r="U13" s="168"/>
      <c r="V13" s="169"/>
      <c r="W13" s="169"/>
      <c r="Z13" s="170"/>
    </row>
    <row r="14" spans="1:27" ht="170.1" customHeight="1" x14ac:dyDescent="0.15">
      <c r="A14" s="147"/>
      <c r="B14" s="147"/>
      <c r="C14" s="171"/>
      <c r="D14" s="167"/>
      <c r="E14" s="172"/>
      <c r="F14" s="173"/>
      <c r="G14" s="174"/>
      <c r="H14" s="174"/>
      <c r="I14" s="175"/>
      <c r="J14" s="176" t="s">
        <v>172</v>
      </c>
      <c r="K14" s="177"/>
      <c r="L14" s="177"/>
      <c r="M14" s="177"/>
      <c r="N14" s="177"/>
      <c r="O14" s="177"/>
      <c r="P14" s="177"/>
      <c r="Q14" s="177"/>
      <c r="R14" s="177"/>
      <c r="S14" s="177"/>
      <c r="T14" s="177"/>
      <c r="U14" s="177"/>
      <c r="V14" s="177"/>
      <c r="W14" s="177"/>
      <c r="X14" s="177"/>
      <c r="Y14" s="177"/>
      <c r="Z14" s="170"/>
    </row>
    <row r="15" spans="1:27" ht="15.75" customHeight="1" x14ac:dyDescent="0.15">
      <c r="A15" s="147"/>
      <c r="B15" s="147"/>
      <c r="C15" s="178"/>
      <c r="D15" s="179"/>
      <c r="E15" s="180"/>
      <c r="F15" s="180"/>
      <c r="G15" s="180"/>
      <c r="H15" s="180"/>
      <c r="I15" s="181"/>
      <c r="J15" s="182"/>
      <c r="K15" s="182"/>
      <c r="L15" s="182"/>
      <c r="M15" s="182"/>
      <c r="N15" s="182"/>
      <c r="O15" s="182"/>
      <c r="P15" s="182"/>
      <c r="Q15" s="182"/>
      <c r="R15" s="182"/>
      <c r="S15" s="182"/>
      <c r="T15" s="182"/>
      <c r="U15" s="182"/>
      <c r="V15" s="182"/>
      <c r="W15" s="182"/>
      <c r="X15" s="182"/>
      <c r="Y15" s="182"/>
      <c r="Z15" s="183"/>
    </row>
    <row r="16" spans="1:27" ht="15.75" customHeight="1" x14ac:dyDescent="0.15">
      <c r="A16" s="147"/>
      <c r="B16" s="147"/>
      <c r="C16" s="167"/>
      <c r="D16" s="167"/>
      <c r="E16" s="169"/>
      <c r="F16" s="169"/>
      <c r="G16" s="169"/>
      <c r="H16" s="169"/>
      <c r="I16" s="184"/>
      <c r="J16" s="185"/>
      <c r="K16" s="185"/>
      <c r="L16" s="185"/>
      <c r="M16" s="185"/>
      <c r="N16" s="185"/>
      <c r="O16" s="185"/>
      <c r="P16" s="185"/>
      <c r="Q16" s="185"/>
      <c r="R16" s="185"/>
      <c r="S16" s="185"/>
      <c r="T16" s="185"/>
      <c r="U16" s="185"/>
      <c r="V16" s="185"/>
      <c r="W16" s="185"/>
      <c r="X16" s="185"/>
      <c r="Y16" s="185"/>
      <c r="Z16" s="169"/>
    </row>
    <row r="17" spans="1:26" ht="15.75" customHeight="1" x14ac:dyDescent="0.15">
      <c r="A17" s="147"/>
      <c r="B17" s="147"/>
    </row>
    <row r="18" spans="1:26" ht="20.100000000000001" customHeight="1" x14ac:dyDescent="0.15">
      <c r="A18" s="147"/>
      <c r="B18" s="147"/>
      <c r="C18" s="157" t="s">
        <v>108</v>
      </c>
      <c r="D18" s="158"/>
      <c r="E18" s="158"/>
      <c r="F18" s="158"/>
      <c r="G18" s="158"/>
      <c r="H18" s="159"/>
    </row>
    <row r="19" spans="1:26" ht="15" customHeight="1" x14ac:dyDescent="0.15">
      <c r="A19" s="147"/>
      <c r="B19" s="147"/>
      <c r="C19" s="162"/>
      <c r="D19" s="186"/>
      <c r="E19" s="186"/>
      <c r="F19" s="186"/>
      <c r="G19" s="186"/>
      <c r="H19" s="186"/>
      <c r="I19" s="164"/>
      <c r="J19" s="164"/>
      <c r="K19" s="164"/>
      <c r="L19" s="164"/>
      <c r="M19" s="164"/>
      <c r="N19" s="164"/>
      <c r="O19" s="164"/>
      <c r="P19" s="164"/>
      <c r="Q19" s="164"/>
      <c r="R19" s="164"/>
      <c r="S19" s="164"/>
      <c r="T19" s="164"/>
      <c r="U19" s="164"/>
      <c r="V19" s="164"/>
      <c r="W19" s="164"/>
      <c r="X19" s="164"/>
      <c r="Y19" s="164"/>
      <c r="Z19" s="187"/>
    </row>
    <row r="20" spans="1:26" ht="20.100000000000001" customHeight="1" x14ac:dyDescent="0.15">
      <c r="A20" s="147">
        <f>IFERROR(IF(TRIM($I20)="",1001,0),3)</f>
        <v>1001</v>
      </c>
      <c r="B20" s="147"/>
      <c r="C20" s="171"/>
      <c r="D20" s="167">
        <v>1</v>
      </c>
      <c r="E20" s="145" t="s">
        <v>76</v>
      </c>
      <c r="I20" s="78"/>
      <c r="J20" s="79"/>
      <c r="K20" s="79"/>
      <c r="L20" s="79"/>
      <c r="M20" s="79"/>
      <c r="N20" s="169"/>
      <c r="O20" s="169"/>
      <c r="P20" s="169"/>
      <c r="Q20" s="169"/>
      <c r="R20" s="169"/>
      <c r="S20" s="169"/>
      <c r="T20" s="169"/>
      <c r="U20" s="169"/>
      <c r="V20" s="169"/>
      <c r="W20" s="169"/>
      <c r="X20" s="169"/>
      <c r="Y20" s="169"/>
      <c r="Z20" s="188"/>
    </row>
    <row r="21" spans="1:26" ht="20.100000000000001" customHeight="1" x14ac:dyDescent="0.15">
      <c r="A21" s="147"/>
      <c r="B21" s="147"/>
      <c r="C21" s="171"/>
      <c r="D21" s="167"/>
      <c r="E21" s="169"/>
      <c r="F21" s="169"/>
      <c r="G21" s="169"/>
      <c r="H21" s="169"/>
      <c r="I21" s="184"/>
      <c r="J21" s="189" t="s">
        <v>148</v>
      </c>
      <c r="K21" s="185"/>
      <c r="L21" s="185"/>
      <c r="M21" s="185"/>
      <c r="N21" s="185"/>
      <c r="O21" s="185"/>
      <c r="P21" s="185"/>
      <c r="Q21" s="185"/>
      <c r="R21" s="185"/>
      <c r="S21" s="185"/>
      <c r="T21" s="185"/>
      <c r="U21" s="185"/>
      <c r="V21" s="185"/>
      <c r="W21" s="185"/>
      <c r="X21" s="185"/>
      <c r="Y21" s="185"/>
      <c r="Z21" s="188"/>
    </row>
    <row r="22" spans="1:26" ht="20.100000000000001" customHeight="1" x14ac:dyDescent="0.15">
      <c r="A22" s="147">
        <f>IFERROR(IF(AND(TRIM($I22)&lt;&gt;"", OR(ISERROR(FIND("@"&amp;LEFT($I22,3)&amp;"@", 都道府県3))=FALSE, ISERROR(FIND("@"&amp;LEFT($I22,4)&amp;"@",都道府県4))=FALSE))=FALSE,1001,0),3)</f>
        <v>1001</v>
      </c>
      <c r="B22" s="147"/>
      <c r="C22" s="171"/>
      <c r="D22" s="167">
        <v>2</v>
      </c>
      <c r="E22" s="145" t="s">
        <v>77</v>
      </c>
      <c r="I22" s="80"/>
      <c r="J22" s="80"/>
      <c r="K22" s="80"/>
      <c r="L22" s="80"/>
      <c r="M22" s="80"/>
      <c r="N22" s="80"/>
      <c r="O22" s="80"/>
      <c r="P22" s="80"/>
      <c r="Q22" s="81"/>
      <c r="R22" s="80"/>
      <c r="S22" s="80"/>
      <c r="T22" s="80"/>
      <c r="U22" s="80"/>
      <c r="V22" s="80"/>
      <c r="W22" s="80"/>
      <c r="X22" s="80"/>
      <c r="Y22" s="80"/>
      <c r="Z22" s="188"/>
    </row>
    <row r="23" spans="1:26" ht="20.100000000000001" customHeight="1" x14ac:dyDescent="0.15">
      <c r="A23" s="147"/>
      <c r="B23" s="147"/>
      <c r="C23" s="171"/>
      <c r="D23" s="167"/>
      <c r="E23" s="169"/>
      <c r="F23" s="169"/>
      <c r="G23" s="169"/>
      <c r="H23" s="169"/>
      <c r="I23" s="184"/>
      <c r="J23" s="189" t="s">
        <v>78</v>
      </c>
      <c r="K23" s="185"/>
      <c r="L23" s="185"/>
      <c r="M23" s="185"/>
      <c r="N23" s="185"/>
      <c r="O23" s="185"/>
      <c r="P23" s="185"/>
      <c r="Q23" s="185"/>
      <c r="R23" s="185"/>
      <c r="S23" s="185"/>
      <c r="T23" s="185"/>
      <c r="U23" s="185"/>
      <c r="V23" s="185"/>
      <c r="W23" s="185"/>
      <c r="X23" s="185"/>
      <c r="Y23" s="185"/>
      <c r="Z23" s="188"/>
    </row>
    <row r="24" spans="1:26" ht="20.100000000000001" customHeight="1" x14ac:dyDescent="0.15">
      <c r="A24" s="147">
        <f>IFERROR(IF(TRIM($I24)="",1001,0),3)</f>
        <v>1001</v>
      </c>
      <c r="B24" s="147"/>
      <c r="C24" s="171"/>
      <c r="D24" s="167">
        <v>3</v>
      </c>
      <c r="E24" s="145" t="s">
        <v>109</v>
      </c>
      <c r="I24" s="24"/>
      <c r="J24" s="24"/>
      <c r="K24" s="24"/>
      <c r="L24" s="24"/>
      <c r="M24" s="24"/>
      <c r="N24" s="24"/>
      <c r="O24" s="24"/>
      <c r="P24" s="24"/>
      <c r="Q24" s="82"/>
      <c r="R24" s="24"/>
      <c r="S24" s="24"/>
      <c r="T24" s="24"/>
      <c r="U24" s="24"/>
      <c r="V24" s="24"/>
      <c r="W24" s="24"/>
      <c r="X24" s="24"/>
      <c r="Y24" s="24"/>
      <c r="Z24" s="188"/>
    </row>
    <row r="25" spans="1:26" ht="20.100000000000001" customHeight="1" x14ac:dyDescent="0.15">
      <c r="A25" s="147"/>
      <c r="B25" s="147"/>
      <c r="C25" s="190"/>
      <c r="D25" s="169"/>
      <c r="E25" s="169"/>
      <c r="F25" s="169"/>
      <c r="G25" s="169"/>
      <c r="H25" s="169"/>
      <c r="I25" s="184"/>
      <c r="J25" s="189" t="s">
        <v>135</v>
      </c>
      <c r="K25" s="185"/>
      <c r="L25" s="185"/>
      <c r="M25" s="185"/>
      <c r="N25" s="185"/>
      <c r="O25" s="185"/>
      <c r="P25" s="185"/>
      <c r="Q25" s="185"/>
      <c r="R25" s="185"/>
      <c r="S25" s="185"/>
      <c r="T25" s="185"/>
      <c r="U25" s="185"/>
      <c r="V25" s="185"/>
      <c r="W25" s="185"/>
      <c r="X25" s="185"/>
      <c r="Y25" s="185"/>
      <c r="Z25" s="188"/>
    </row>
    <row r="26" spans="1:26" ht="20.100000000000001" customHeight="1" x14ac:dyDescent="0.15">
      <c r="A26" s="147">
        <f>IFERROR(IF(TRIM($I26)="",1001,0),3)</f>
        <v>1001</v>
      </c>
      <c r="B26" s="147"/>
      <c r="C26" s="171"/>
      <c r="D26" s="167">
        <v>4</v>
      </c>
      <c r="E26" s="145" t="s">
        <v>79</v>
      </c>
      <c r="I26" s="24"/>
      <c r="J26" s="24"/>
      <c r="K26" s="24"/>
      <c r="L26" s="24"/>
      <c r="M26" s="24"/>
      <c r="N26" s="24"/>
      <c r="O26" s="24"/>
      <c r="P26" s="24"/>
      <c r="Q26" s="82"/>
      <c r="R26" s="24"/>
      <c r="S26" s="24"/>
      <c r="T26" s="24"/>
      <c r="U26" s="24"/>
      <c r="V26" s="24"/>
      <c r="W26" s="24"/>
      <c r="X26" s="24"/>
      <c r="Y26" s="24"/>
      <c r="Z26" s="188"/>
    </row>
    <row r="27" spans="1:26" ht="20.100000000000001" customHeight="1" x14ac:dyDescent="0.15">
      <c r="A27" s="147"/>
      <c r="B27" s="147"/>
      <c r="C27" s="190"/>
      <c r="D27" s="169"/>
      <c r="E27" s="169"/>
      <c r="F27" s="169"/>
      <c r="G27" s="169"/>
      <c r="H27" s="169"/>
      <c r="I27" s="184"/>
      <c r="J27" s="189" t="s">
        <v>136</v>
      </c>
      <c r="K27" s="185"/>
      <c r="L27" s="185"/>
      <c r="M27" s="185"/>
      <c r="N27" s="185"/>
      <c r="O27" s="185"/>
      <c r="P27" s="185"/>
      <c r="Q27" s="191"/>
      <c r="R27" s="185"/>
      <c r="S27" s="185"/>
      <c r="T27" s="185"/>
      <c r="U27" s="185"/>
      <c r="V27" s="185"/>
      <c r="W27" s="185"/>
      <c r="X27" s="185"/>
      <c r="Y27" s="185"/>
      <c r="Z27" s="192"/>
    </row>
    <row r="28" spans="1:26" ht="20.100000000000001" customHeight="1" x14ac:dyDescent="0.15">
      <c r="A28" s="147">
        <f>IFERROR(IF(TRIM($I28)="",1001,0),3)</f>
        <v>1001</v>
      </c>
      <c r="B28" s="147"/>
      <c r="C28" s="171"/>
      <c r="D28" s="167">
        <v>5</v>
      </c>
      <c r="E28" s="145" t="s">
        <v>80</v>
      </c>
      <c r="I28" s="24"/>
      <c r="J28" s="24"/>
      <c r="K28" s="24"/>
      <c r="L28" s="24"/>
      <c r="M28" s="24"/>
      <c r="N28" s="24"/>
      <c r="O28" s="24"/>
      <c r="P28" s="24"/>
      <c r="Q28" s="24"/>
      <c r="R28" s="24"/>
      <c r="S28" s="24"/>
      <c r="T28" s="24"/>
      <c r="U28" s="24"/>
      <c r="V28" s="24"/>
      <c r="W28" s="24"/>
      <c r="X28" s="24"/>
      <c r="Y28" s="24"/>
      <c r="Z28" s="188"/>
    </row>
    <row r="29" spans="1:26" ht="20.100000000000001" customHeight="1" x14ac:dyDescent="0.15">
      <c r="A29" s="147"/>
      <c r="B29" s="147"/>
      <c r="C29" s="190"/>
      <c r="D29" s="169"/>
      <c r="E29" s="169"/>
      <c r="F29" s="169"/>
      <c r="G29" s="169"/>
      <c r="H29" s="169"/>
      <c r="I29" s="184"/>
      <c r="J29" s="189" t="s">
        <v>264</v>
      </c>
      <c r="K29" s="185"/>
      <c r="L29" s="185"/>
      <c r="M29" s="185"/>
      <c r="N29" s="185"/>
      <c r="O29" s="185"/>
      <c r="P29" s="185"/>
      <c r="Q29" s="185"/>
      <c r="R29" s="185"/>
      <c r="S29" s="185"/>
      <c r="T29" s="185"/>
      <c r="U29" s="185"/>
      <c r="V29" s="185"/>
      <c r="W29" s="185"/>
      <c r="X29" s="185"/>
      <c r="Y29" s="185"/>
      <c r="Z29" s="192"/>
    </row>
    <row r="30" spans="1:26" ht="20.100000000000001" customHeight="1" x14ac:dyDescent="0.15">
      <c r="A30" s="147">
        <f>IFERROR(IF(OR(TRIM($I30)="", NOT(OR(IFERROR(SEARCH(" ",$I30),0)&gt;0, IFERROR(SEARCH("　",$I30),0)&gt;0))),1001,0),3)</f>
        <v>1001</v>
      </c>
      <c r="B30" s="147"/>
      <c r="C30" s="171"/>
      <c r="D30" s="167">
        <v>6</v>
      </c>
      <c r="E30" s="145" t="s">
        <v>110</v>
      </c>
      <c r="I30" s="24"/>
      <c r="J30" s="24"/>
      <c r="K30" s="24"/>
      <c r="L30" s="24"/>
      <c r="M30" s="24"/>
      <c r="N30" s="24"/>
      <c r="O30" s="24"/>
      <c r="P30" s="24"/>
      <c r="Q30" s="24"/>
      <c r="R30" s="24"/>
      <c r="S30" s="24"/>
      <c r="T30" s="24"/>
      <c r="U30" s="24"/>
      <c r="V30" s="24"/>
      <c r="W30" s="24"/>
      <c r="X30" s="24"/>
      <c r="Y30" s="24"/>
      <c r="Z30" s="188"/>
    </row>
    <row r="31" spans="1:26" ht="20.100000000000001" customHeight="1" x14ac:dyDescent="0.15">
      <c r="A31" s="147"/>
      <c r="B31" s="147"/>
      <c r="C31" s="190"/>
      <c r="D31" s="169"/>
      <c r="E31" s="169"/>
      <c r="F31" s="169"/>
      <c r="G31" s="169"/>
      <c r="H31" s="169"/>
      <c r="I31" s="193"/>
      <c r="J31" s="189" t="s">
        <v>81</v>
      </c>
      <c r="K31" s="189"/>
      <c r="L31" s="189"/>
      <c r="M31" s="189"/>
      <c r="N31" s="189"/>
      <c r="O31" s="189"/>
      <c r="P31" s="189"/>
      <c r="Q31" s="189"/>
      <c r="R31" s="189"/>
      <c r="S31" s="189"/>
      <c r="T31" s="189"/>
      <c r="U31" s="189"/>
      <c r="V31" s="189"/>
      <c r="W31" s="189"/>
      <c r="X31" s="189"/>
      <c r="Y31" s="189"/>
      <c r="Z31" s="192"/>
    </row>
    <row r="32" spans="1:26" ht="20.100000000000001" customHeight="1" x14ac:dyDescent="0.15">
      <c r="A32" s="147">
        <f>IFERROR(IF(OR(TRIM($I32)="", NOT(OR(IFERROR(SEARCH(" ",$I32),0)&gt;0, IFERROR(SEARCH("　",$I32),0)&gt;0))),1001,0),3)</f>
        <v>1001</v>
      </c>
      <c r="B32" s="147"/>
      <c r="C32" s="171"/>
      <c r="D32" s="167">
        <v>7</v>
      </c>
      <c r="E32" s="145" t="s">
        <v>82</v>
      </c>
      <c r="I32" s="24"/>
      <c r="J32" s="24"/>
      <c r="K32" s="24"/>
      <c r="L32" s="24"/>
      <c r="M32" s="24"/>
      <c r="N32" s="24"/>
      <c r="O32" s="24"/>
      <c r="P32" s="24"/>
      <c r="Q32" s="24"/>
      <c r="R32" s="24"/>
      <c r="S32" s="24"/>
      <c r="T32" s="24"/>
      <c r="U32" s="24"/>
      <c r="V32" s="24"/>
      <c r="W32" s="24"/>
      <c r="X32" s="24"/>
      <c r="Y32" s="24"/>
      <c r="Z32" s="188"/>
    </row>
    <row r="33" spans="1:27" ht="20.100000000000001" customHeight="1" x14ac:dyDescent="0.15">
      <c r="A33" s="147"/>
      <c r="B33" s="147"/>
      <c r="C33" s="190"/>
      <c r="D33" s="169"/>
      <c r="E33" s="169"/>
      <c r="F33" s="169"/>
      <c r="G33" s="169"/>
      <c r="H33" s="169"/>
      <c r="I33" s="193"/>
      <c r="J33" s="189" t="s">
        <v>83</v>
      </c>
      <c r="K33" s="189"/>
      <c r="L33" s="189"/>
      <c r="M33" s="189"/>
      <c r="N33" s="189"/>
      <c r="O33" s="189"/>
      <c r="P33" s="189"/>
      <c r="Q33" s="189"/>
      <c r="R33" s="189"/>
      <c r="S33" s="189"/>
      <c r="T33" s="189"/>
      <c r="U33" s="189"/>
      <c r="V33" s="189"/>
      <c r="W33" s="189"/>
      <c r="X33" s="189"/>
      <c r="Y33" s="189"/>
      <c r="Z33" s="188"/>
    </row>
    <row r="34" spans="1:27" ht="20.100000000000001" customHeight="1" x14ac:dyDescent="0.15">
      <c r="A34" s="147">
        <f>IFERROR(IF(NOT(AND(TRIM($I34)&lt;&gt;"",ISNUMBER(VALUE(SUBSTITUTE($I34,"-",""))), IFERROR(SEARCH("-",$I34),0)&gt;0)),1001,0),3)</f>
        <v>1001</v>
      </c>
      <c r="B34" s="147"/>
      <c r="C34" s="171"/>
      <c r="D34" s="167">
        <v>8</v>
      </c>
      <c r="E34" s="145" t="s">
        <v>84</v>
      </c>
      <c r="I34" s="24"/>
      <c r="J34" s="24"/>
      <c r="K34" s="24"/>
      <c r="L34" s="24"/>
      <c r="M34" s="24"/>
      <c r="O34" s="194" t="s">
        <v>85</v>
      </c>
      <c r="P34" s="1"/>
      <c r="Q34" s="145" t="s">
        <v>86</v>
      </c>
      <c r="Y34" s="185"/>
      <c r="Z34" s="188"/>
    </row>
    <row r="35" spans="1:27" ht="20.100000000000001" customHeight="1" x14ac:dyDescent="0.15">
      <c r="A35" s="147"/>
      <c r="B35" s="147"/>
      <c r="C35" s="190"/>
      <c r="D35" s="169"/>
      <c r="E35" s="169"/>
      <c r="F35" s="169"/>
      <c r="G35" s="169"/>
      <c r="H35" s="169"/>
      <c r="I35" s="184"/>
      <c r="J35" s="189" t="s">
        <v>87</v>
      </c>
      <c r="K35" s="185"/>
      <c r="L35" s="185"/>
      <c r="M35" s="185"/>
      <c r="N35" s="185"/>
      <c r="O35" s="185"/>
      <c r="P35" s="185"/>
      <c r="Q35" s="185"/>
      <c r="R35" s="185"/>
      <c r="S35" s="185"/>
      <c r="T35" s="185"/>
      <c r="U35" s="185"/>
      <c r="V35" s="185"/>
      <c r="W35" s="185"/>
      <c r="X35" s="185"/>
      <c r="Y35" s="185"/>
      <c r="Z35" s="188"/>
    </row>
    <row r="36" spans="1:27" ht="20.100000000000001" customHeight="1" x14ac:dyDescent="0.15">
      <c r="A36" s="147">
        <f>IFERROR(IF(AND(TRIM($I36)&lt;&gt;"", NOT(AND(ISNUMBER(VALUE(SUBSTITUTE($I36,"-",""))), IFERROR(SEARCH("-",$I36),0)&gt;0))),1001,0),3)</f>
        <v>0</v>
      </c>
      <c r="B36" s="147"/>
      <c r="C36" s="171"/>
      <c r="D36" s="167">
        <v>9</v>
      </c>
      <c r="E36" s="145" t="s">
        <v>88</v>
      </c>
      <c r="I36" s="24"/>
      <c r="J36" s="24"/>
      <c r="K36" s="24"/>
      <c r="L36" s="24"/>
      <c r="M36" s="24"/>
      <c r="N36" s="185"/>
      <c r="O36" s="185"/>
      <c r="P36" s="185"/>
      <c r="Q36" s="185"/>
      <c r="R36" s="185"/>
      <c r="S36" s="185"/>
      <c r="T36" s="185"/>
      <c r="U36" s="185"/>
      <c r="V36" s="185"/>
      <c r="W36" s="185"/>
      <c r="X36" s="185"/>
      <c r="Y36" s="185"/>
      <c r="Z36" s="188"/>
    </row>
    <row r="37" spans="1:27" ht="30" customHeight="1" x14ac:dyDescent="0.15">
      <c r="A37" s="147"/>
      <c r="B37" s="147"/>
      <c r="C37" s="190"/>
      <c r="D37" s="169"/>
      <c r="E37" s="169"/>
      <c r="F37" s="169"/>
      <c r="G37" s="169"/>
      <c r="H37" s="169"/>
      <c r="I37" s="184"/>
      <c r="J37" s="195" t="s">
        <v>168</v>
      </c>
      <c r="K37" s="195"/>
      <c r="L37" s="195"/>
      <c r="M37" s="195"/>
      <c r="N37" s="195"/>
      <c r="O37" s="195"/>
      <c r="P37" s="195"/>
      <c r="Q37" s="195"/>
      <c r="R37" s="195"/>
      <c r="S37" s="195"/>
      <c r="T37" s="195"/>
      <c r="U37" s="195"/>
      <c r="V37" s="195"/>
      <c r="W37" s="195"/>
      <c r="X37" s="195"/>
      <c r="Y37" s="195"/>
      <c r="Z37" s="188"/>
    </row>
    <row r="38" spans="1:27" ht="20.100000000000001" customHeight="1" x14ac:dyDescent="0.15">
      <c r="A38" s="147">
        <f>IFERROR(IF(AND(TRIM($I38)&lt;&gt;"", NOT(IFERROR(SEARCH("@",$I38),0)&gt;0)),1001,0),3)</f>
        <v>0</v>
      </c>
      <c r="B38" s="147"/>
      <c r="C38" s="190"/>
      <c r="D38" s="167">
        <v>10</v>
      </c>
      <c r="E38" s="145" t="s">
        <v>89</v>
      </c>
      <c r="I38" s="24"/>
      <c r="J38" s="24"/>
      <c r="K38" s="24"/>
      <c r="L38" s="24"/>
      <c r="M38" s="24"/>
      <c r="N38" s="24"/>
      <c r="O38" s="24"/>
      <c r="P38" s="24"/>
      <c r="Q38" s="83"/>
      <c r="R38" s="24"/>
      <c r="S38" s="24"/>
      <c r="T38" s="24"/>
      <c r="U38" s="24"/>
      <c r="V38" s="24"/>
      <c r="W38" s="24"/>
      <c r="X38" s="24"/>
      <c r="Y38" s="24"/>
      <c r="Z38" s="188"/>
    </row>
    <row r="39" spans="1:27" ht="30" customHeight="1" x14ac:dyDescent="0.15">
      <c r="A39" s="147"/>
      <c r="B39" s="147"/>
      <c r="C39" s="190"/>
      <c r="D39" s="167"/>
      <c r="I39" s="184"/>
      <c r="J39" s="196" t="s">
        <v>169</v>
      </c>
      <c r="K39" s="196"/>
      <c r="L39" s="196"/>
      <c r="M39" s="196"/>
      <c r="N39" s="196"/>
      <c r="O39" s="196"/>
      <c r="P39" s="196"/>
      <c r="Q39" s="196"/>
      <c r="R39" s="196"/>
      <c r="S39" s="196"/>
      <c r="T39" s="196"/>
      <c r="U39" s="196"/>
      <c r="V39" s="196"/>
      <c r="W39" s="196"/>
      <c r="X39" s="196"/>
      <c r="Y39" s="196"/>
      <c r="Z39" s="169"/>
      <c r="AA39" s="197"/>
    </row>
    <row r="40" spans="1:27" ht="20.100000000000001" customHeight="1" x14ac:dyDescent="0.15">
      <c r="A40" s="147">
        <f>IFERROR(IF(AND($I40&lt;&gt;"一致する", $I40&lt;&gt;"一致しない"),1001,0),3)</f>
        <v>0</v>
      </c>
      <c r="B40" s="147"/>
      <c r="C40" s="171"/>
      <c r="D40" s="167">
        <v>11</v>
      </c>
      <c r="E40" s="145" t="s">
        <v>90</v>
      </c>
      <c r="I40" s="24" t="s">
        <v>91</v>
      </c>
      <c r="J40" s="24"/>
      <c r="K40" s="24"/>
      <c r="L40" s="24"/>
      <c r="M40" s="24"/>
      <c r="N40" s="169"/>
      <c r="O40" s="169"/>
      <c r="P40" s="169"/>
      <c r="Q40" s="169"/>
      <c r="R40" s="169"/>
      <c r="S40" s="169"/>
      <c r="T40" s="169"/>
      <c r="U40" s="169"/>
      <c r="V40" s="169"/>
      <c r="W40" s="169"/>
      <c r="X40" s="169"/>
      <c r="Y40" s="169"/>
      <c r="Z40" s="188"/>
      <c r="AA40" s="169"/>
    </row>
    <row r="41" spans="1:27" ht="20.100000000000001" customHeight="1" x14ac:dyDescent="0.15">
      <c r="A41" s="147"/>
      <c r="B41" s="147"/>
      <c r="C41" s="190"/>
      <c r="D41" s="169"/>
      <c r="E41" s="169"/>
      <c r="F41" s="169"/>
      <c r="G41" s="169"/>
      <c r="H41" s="169"/>
      <c r="I41" s="193"/>
      <c r="J41" s="198" t="s">
        <v>128</v>
      </c>
      <c r="K41" s="189"/>
      <c r="L41" s="189"/>
      <c r="M41" s="189"/>
      <c r="N41" s="189"/>
      <c r="O41" s="189"/>
      <c r="P41" s="189"/>
      <c r="Q41" s="189"/>
      <c r="R41" s="189"/>
      <c r="S41" s="189"/>
      <c r="T41" s="189"/>
      <c r="U41" s="189"/>
      <c r="V41" s="189"/>
      <c r="W41" s="189"/>
      <c r="X41" s="189"/>
      <c r="Y41" s="189"/>
      <c r="Z41" s="199"/>
      <c r="AA41" s="169"/>
    </row>
    <row r="42" spans="1:27" ht="20.100000000000001" customHeight="1" x14ac:dyDescent="0.15">
      <c r="A42" s="147"/>
      <c r="B42" s="147"/>
      <c r="C42" s="200"/>
      <c r="D42" s="180"/>
      <c r="E42" s="180"/>
      <c r="F42" s="180"/>
      <c r="G42" s="180"/>
      <c r="H42" s="180"/>
      <c r="I42" s="201"/>
      <c r="J42" s="201"/>
      <c r="K42" s="202"/>
      <c r="L42" s="201"/>
      <c r="M42" s="201"/>
      <c r="N42" s="201"/>
      <c r="O42" s="201"/>
      <c r="P42" s="201"/>
      <c r="Q42" s="201"/>
      <c r="R42" s="201"/>
      <c r="S42" s="201"/>
      <c r="T42" s="201"/>
      <c r="U42" s="201"/>
      <c r="V42" s="201"/>
      <c r="W42" s="201"/>
      <c r="X42" s="201"/>
      <c r="Y42" s="201"/>
      <c r="Z42" s="183"/>
    </row>
    <row r="43" spans="1:27" ht="15" customHeight="1" x14ac:dyDescent="0.15">
      <c r="A43" s="147"/>
      <c r="B43" s="147"/>
      <c r="C43" s="169"/>
      <c r="D43" s="169"/>
      <c r="E43" s="169"/>
      <c r="F43" s="169"/>
      <c r="G43" s="169"/>
      <c r="H43" s="169"/>
      <c r="I43" s="203"/>
      <c r="J43" s="204"/>
      <c r="K43" s="204"/>
      <c r="L43" s="204"/>
      <c r="M43" s="204"/>
      <c r="N43" s="204"/>
      <c r="O43" s="204"/>
      <c r="P43" s="204"/>
      <c r="Q43" s="204"/>
      <c r="R43" s="204"/>
      <c r="S43" s="204"/>
      <c r="T43" s="204"/>
      <c r="U43" s="204"/>
      <c r="V43" s="204"/>
      <c r="W43" s="204"/>
      <c r="X43" s="204"/>
      <c r="Y43" s="204"/>
      <c r="Z43" s="169"/>
    </row>
    <row r="44" spans="1:27" ht="15.75" hidden="1" customHeight="1" x14ac:dyDescent="0.15">
      <c r="A44" s="147"/>
      <c r="B44" s="147"/>
      <c r="C44" s="169"/>
      <c r="D44" s="169"/>
      <c r="E44" s="169"/>
      <c r="F44" s="169"/>
      <c r="G44" s="169"/>
      <c r="H44" s="169"/>
      <c r="I44" s="204"/>
      <c r="J44" s="169"/>
      <c r="K44" s="169"/>
      <c r="L44" s="169"/>
      <c r="M44" s="169"/>
      <c r="N44" s="169"/>
      <c r="O44" s="169"/>
      <c r="P44" s="169"/>
      <c r="Q44" s="169"/>
      <c r="R44" s="169"/>
      <c r="S44" s="169"/>
      <c r="T44" s="169"/>
      <c r="U44" s="169"/>
      <c r="V44" s="169"/>
      <c r="W44" s="169"/>
      <c r="X44" s="169"/>
      <c r="Y44" s="169"/>
      <c r="Z44" s="169"/>
    </row>
    <row r="45" spans="1:27" ht="15.75" hidden="1" customHeight="1" x14ac:dyDescent="0.15">
      <c r="A45" s="147"/>
      <c r="B45" s="147"/>
      <c r="C45" s="169"/>
      <c r="D45" s="169"/>
      <c r="E45" s="169"/>
      <c r="F45" s="169"/>
      <c r="G45" s="169"/>
      <c r="H45" s="169"/>
      <c r="I45" s="204"/>
      <c r="J45" s="169"/>
      <c r="K45" s="169"/>
      <c r="L45" s="169"/>
      <c r="M45" s="169"/>
      <c r="N45" s="169"/>
      <c r="O45" s="169"/>
      <c r="P45" s="169"/>
      <c r="Q45" s="169"/>
      <c r="R45" s="169"/>
      <c r="S45" s="169"/>
      <c r="T45" s="169"/>
      <c r="U45" s="169"/>
      <c r="V45" s="169"/>
      <c r="W45" s="169"/>
      <c r="X45" s="169"/>
      <c r="Y45" s="169"/>
      <c r="Z45" s="169"/>
    </row>
    <row r="46" spans="1:27" ht="15.75" hidden="1" customHeight="1" x14ac:dyDescent="0.15">
      <c r="A46" s="147"/>
      <c r="B46" s="147"/>
      <c r="C46" s="169"/>
      <c r="D46" s="169"/>
      <c r="E46" s="169"/>
      <c r="F46" s="169"/>
      <c r="G46" s="169"/>
      <c r="H46" s="169"/>
      <c r="I46" s="204"/>
      <c r="J46" s="169"/>
      <c r="K46" s="169"/>
      <c r="L46" s="169"/>
      <c r="M46" s="169"/>
      <c r="N46" s="169"/>
      <c r="O46" s="169"/>
      <c r="P46" s="169"/>
      <c r="Q46" s="169"/>
      <c r="R46" s="169"/>
      <c r="S46" s="169"/>
      <c r="T46" s="169"/>
      <c r="U46" s="169"/>
      <c r="V46" s="169"/>
      <c r="W46" s="169"/>
      <c r="X46" s="169"/>
      <c r="Y46" s="169"/>
      <c r="Z46" s="169"/>
    </row>
    <row r="47" spans="1:27" ht="15.75" hidden="1" customHeight="1" x14ac:dyDescent="0.15">
      <c r="A47" s="147"/>
      <c r="B47" s="147"/>
      <c r="C47" s="169"/>
      <c r="D47" s="169"/>
      <c r="E47" s="169"/>
      <c r="F47" s="169"/>
      <c r="G47" s="169"/>
      <c r="H47" s="169"/>
      <c r="I47" s="204"/>
      <c r="J47" s="169"/>
      <c r="K47" s="169"/>
      <c r="L47" s="169"/>
      <c r="M47" s="169"/>
      <c r="N47" s="169"/>
      <c r="O47" s="169"/>
      <c r="P47" s="169"/>
      <c r="Q47" s="169"/>
      <c r="R47" s="169"/>
      <c r="S47" s="169"/>
      <c r="T47" s="169"/>
      <c r="U47" s="169"/>
      <c r="V47" s="169"/>
      <c r="W47" s="169"/>
      <c r="X47" s="169"/>
      <c r="Y47" s="169"/>
      <c r="Z47" s="169"/>
    </row>
    <row r="48" spans="1:27" ht="15.75" hidden="1" customHeight="1" x14ac:dyDescent="0.15">
      <c r="A48" s="147"/>
      <c r="B48" s="147"/>
      <c r="C48" s="169"/>
      <c r="D48" s="169"/>
      <c r="E48" s="169"/>
      <c r="F48" s="169"/>
      <c r="G48" s="169"/>
      <c r="H48" s="169"/>
      <c r="I48" s="204"/>
      <c r="J48" s="169"/>
      <c r="K48" s="169"/>
      <c r="L48" s="169"/>
      <c r="M48" s="169"/>
      <c r="N48" s="169"/>
      <c r="O48" s="169"/>
      <c r="P48" s="169"/>
      <c r="Q48" s="169"/>
      <c r="R48" s="169"/>
      <c r="S48" s="169"/>
      <c r="T48" s="169"/>
      <c r="U48" s="169"/>
      <c r="V48" s="169"/>
      <c r="W48" s="169"/>
      <c r="X48" s="169"/>
      <c r="Y48" s="169"/>
      <c r="Z48" s="169"/>
    </row>
    <row r="49" spans="1:26" ht="15.75" hidden="1" customHeight="1" x14ac:dyDescent="0.15">
      <c r="A49" s="147"/>
      <c r="B49" s="147"/>
      <c r="C49" s="169"/>
      <c r="D49" s="169"/>
      <c r="E49" s="169"/>
      <c r="F49" s="169"/>
      <c r="G49" s="169"/>
      <c r="H49" s="169"/>
      <c r="I49" s="204"/>
      <c r="J49" s="169"/>
      <c r="K49" s="169"/>
      <c r="L49" s="169"/>
      <c r="M49" s="169"/>
      <c r="N49" s="169"/>
      <c r="O49" s="169"/>
      <c r="P49" s="169"/>
      <c r="Q49" s="169"/>
      <c r="R49" s="169"/>
      <c r="S49" s="169"/>
      <c r="T49" s="169"/>
      <c r="U49" s="169"/>
      <c r="V49" s="169"/>
      <c r="W49" s="169"/>
      <c r="X49" s="169"/>
      <c r="Y49" s="169"/>
      <c r="Z49" s="169"/>
    </row>
    <row r="50" spans="1:26" ht="15.75" hidden="1" customHeight="1" x14ac:dyDescent="0.15">
      <c r="A50" s="147"/>
      <c r="B50" s="147"/>
      <c r="C50" s="169"/>
      <c r="D50" s="169"/>
      <c r="E50" s="169"/>
      <c r="F50" s="169"/>
      <c r="G50" s="169"/>
      <c r="H50" s="169"/>
      <c r="I50" s="204"/>
      <c r="J50" s="169"/>
      <c r="K50" s="169"/>
      <c r="L50" s="169"/>
      <c r="M50" s="169"/>
      <c r="N50" s="169"/>
      <c r="O50" s="169"/>
      <c r="P50" s="169"/>
      <c r="Q50" s="169"/>
      <c r="R50" s="169"/>
      <c r="S50" s="169"/>
      <c r="T50" s="169"/>
      <c r="U50" s="169"/>
      <c r="V50" s="169"/>
      <c r="W50" s="169"/>
      <c r="X50" s="169"/>
      <c r="Y50" s="169"/>
      <c r="Z50" s="169"/>
    </row>
    <row r="51" spans="1:26" ht="15.75" hidden="1" customHeight="1" x14ac:dyDescent="0.15">
      <c r="A51" s="147"/>
      <c r="B51" s="147"/>
      <c r="C51" s="169"/>
      <c r="D51" s="169"/>
      <c r="E51" s="169"/>
      <c r="F51" s="169"/>
      <c r="G51" s="169"/>
      <c r="H51" s="169"/>
      <c r="I51" s="204"/>
      <c r="J51" s="169"/>
      <c r="K51" s="169"/>
      <c r="L51" s="169"/>
      <c r="M51" s="169"/>
      <c r="N51" s="169"/>
      <c r="O51" s="169"/>
      <c r="P51" s="169"/>
      <c r="Q51" s="169"/>
      <c r="R51" s="169"/>
      <c r="S51" s="169"/>
      <c r="T51" s="169"/>
      <c r="U51" s="169"/>
      <c r="V51" s="169"/>
      <c r="W51" s="169"/>
      <c r="X51" s="169"/>
      <c r="Y51" s="169"/>
      <c r="Z51" s="169"/>
    </row>
    <row r="52" spans="1:26" ht="15.75" hidden="1" customHeight="1" x14ac:dyDescent="0.15">
      <c r="A52" s="147"/>
      <c r="B52" s="147"/>
      <c r="C52" s="169"/>
      <c r="D52" s="169"/>
      <c r="E52" s="169"/>
      <c r="F52" s="169"/>
      <c r="G52" s="169"/>
      <c r="H52" s="169"/>
      <c r="I52" s="204"/>
      <c r="J52" s="169"/>
      <c r="K52" s="169"/>
      <c r="L52" s="169"/>
      <c r="M52" s="169"/>
      <c r="N52" s="169"/>
      <c r="O52" s="169"/>
      <c r="P52" s="169"/>
      <c r="Q52" s="169"/>
      <c r="R52" s="169"/>
      <c r="S52" s="169"/>
      <c r="T52" s="169"/>
      <c r="U52" s="169"/>
      <c r="V52" s="169"/>
      <c r="W52" s="169"/>
      <c r="X52" s="169"/>
      <c r="Y52" s="169"/>
      <c r="Z52" s="169"/>
    </row>
    <row r="53" spans="1:26" ht="15.75" hidden="1" customHeight="1" x14ac:dyDescent="0.15">
      <c r="A53" s="147"/>
      <c r="B53" s="147"/>
      <c r="C53" s="169"/>
      <c r="D53" s="169"/>
      <c r="E53" s="169"/>
      <c r="F53" s="169"/>
      <c r="G53" s="169"/>
      <c r="H53" s="169"/>
      <c r="I53" s="204"/>
      <c r="J53" s="169"/>
      <c r="K53" s="169"/>
      <c r="L53" s="169"/>
      <c r="M53" s="169"/>
      <c r="N53" s="169"/>
      <c r="O53" s="169"/>
      <c r="P53" s="169"/>
      <c r="Q53" s="169"/>
      <c r="R53" s="169"/>
      <c r="S53" s="169"/>
      <c r="T53" s="169"/>
      <c r="U53" s="169"/>
      <c r="V53" s="169"/>
      <c r="W53" s="169"/>
      <c r="X53" s="169"/>
      <c r="Y53" s="169"/>
      <c r="Z53" s="169"/>
    </row>
    <row r="54" spans="1:26" ht="15.75" hidden="1" customHeight="1" x14ac:dyDescent="0.15">
      <c r="A54" s="147"/>
      <c r="B54" s="147"/>
      <c r="C54" s="169"/>
      <c r="D54" s="169"/>
      <c r="E54" s="169"/>
      <c r="F54" s="169"/>
      <c r="G54" s="169"/>
      <c r="H54" s="169"/>
      <c r="I54" s="204"/>
      <c r="J54" s="169"/>
      <c r="K54" s="169"/>
      <c r="L54" s="169"/>
      <c r="M54" s="169"/>
      <c r="N54" s="169"/>
      <c r="O54" s="169"/>
      <c r="P54" s="169"/>
      <c r="Q54" s="169"/>
      <c r="R54" s="169"/>
      <c r="S54" s="169"/>
      <c r="T54" s="169"/>
      <c r="U54" s="169"/>
      <c r="V54" s="169"/>
      <c r="W54" s="169"/>
      <c r="X54" s="169"/>
      <c r="Y54" s="169"/>
      <c r="Z54" s="169"/>
    </row>
    <row r="55" spans="1:26" ht="15.75" hidden="1" customHeight="1" x14ac:dyDescent="0.15">
      <c r="A55" s="147"/>
      <c r="B55" s="147"/>
      <c r="C55" s="169"/>
      <c r="D55" s="169"/>
      <c r="E55" s="169"/>
      <c r="F55" s="169"/>
      <c r="G55" s="169"/>
      <c r="H55" s="169"/>
      <c r="I55" s="204"/>
      <c r="J55" s="169"/>
      <c r="K55" s="169"/>
      <c r="L55" s="169"/>
      <c r="M55" s="169"/>
      <c r="N55" s="169"/>
      <c r="O55" s="169"/>
      <c r="P55" s="169"/>
      <c r="Q55" s="169"/>
      <c r="R55" s="169"/>
      <c r="S55" s="169"/>
      <c r="T55" s="169"/>
      <c r="U55" s="169"/>
      <c r="V55" s="169"/>
      <c r="W55" s="169"/>
      <c r="X55" s="169"/>
      <c r="Y55" s="169"/>
      <c r="Z55" s="169"/>
    </row>
    <row r="56" spans="1:26" ht="15.75" hidden="1" customHeight="1" x14ac:dyDescent="0.15">
      <c r="A56" s="147"/>
      <c r="B56" s="147"/>
      <c r="C56" s="169"/>
      <c r="D56" s="169"/>
      <c r="E56" s="169"/>
      <c r="F56" s="169"/>
      <c r="G56" s="169"/>
      <c r="H56" s="169"/>
      <c r="I56" s="204"/>
      <c r="J56" s="169"/>
      <c r="K56" s="169"/>
      <c r="L56" s="169"/>
      <c r="M56" s="169"/>
      <c r="N56" s="169"/>
      <c r="O56" s="169"/>
      <c r="P56" s="169"/>
      <c r="Q56" s="169"/>
      <c r="R56" s="169"/>
      <c r="S56" s="169"/>
      <c r="T56" s="169"/>
      <c r="U56" s="169"/>
      <c r="V56" s="169"/>
      <c r="W56" s="169"/>
      <c r="X56" s="169"/>
      <c r="Y56" s="169"/>
      <c r="Z56" s="169"/>
    </row>
    <row r="57" spans="1:26" ht="15.75" hidden="1" customHeight="1" x14ac:dyDescent="0.15">
      <c r="A57" s="147"/>
      <c r="B57" s="147"/>
      <c r="C57" s="169"/>
      <c r="D57" s="169"/>
      <c r="E57" s="169"/>
      <c r="F57" s="169"/>
      <c r="G57" s="169"/>
      <c r="H57" s="169"/>
      <c r="I57" s="204"/>
      <c r="J57" s="169"/>
      <c r="K57" s="169"/>
      <c r="L57" s="169"/>
      <c r="M57" s="169"/>
      <c r="N57" s="169"/>
      <c r="O57" s="169"/>
      <c r="P57" s="169"/>
      <c r="Q57" s="169"/>
      <c r="R57" s="169"/>
      <c r="S57" s="169"/>
      <c r="T57" s="169"/>
      <c r="U57" s="169"/>
      <c r="V57" s="169"/>
      <c r="W57" s="169"/>
      <c r="X57" s="169"/>
      <c r="Y57" s="169"/>
      <c r="Z57" s="169"/>
    </row>
    <row r="58" spans="1:26" ht="15.75" hidden="1" customHeight="1" x14ac:dyDescent="0.15">
      <c r="A58" s="147"/>
      <c r="B58" s="147"/>
      <c r="C58" s="169"/>
      <c r="D58" s="169"/>
      <c r="E58" s="169"/>
      <c r="F58" s="169"/>
      <c r="G58" s="169"/>
      <c r="H58" s="169"/>
      <c r="I58" s="204"/>
      <c r="J58" s="169"/>
      <c r="K58" s="169"/>
      <c r="L58" s="169"/>
      <c r="M58" s="169"/>
      <c r="N58" s="169"/>
      <c r="O58" s="169"/>
      <c r="P58" s="169"/>
      <c r="Q58" s="169"/>
      <c r="R58" s="169"/>
      <c r="S58" s="169"/>
      <c r="T58" s="169"/>
      <c r="U58" s="169"/>
      <c r="V58" s="169"/>
      <c r="W58" s="169"/>
      <c r="X58" s="169"/>
      <c r="Y58" s="169"/>
      <c r="Z58" s="169"/>
    </row>
    <row r="59" spans="1:26" ht="15" customHeight="1" x14ac:dyDescent="0.15">
      <c r="A59" s="147"/>
      <c r="B59" s="147"/>
      <c r="C59" s="169"/>
      <c r="D59" s="169"/>
      <c r="E59" s="169"/>
      <c r="F59" s="169"/>
      <c r="G59" s="169"/>
      <c r="H59" s="169"/>
      <c r="I59" s="204"/>
      <c r="J59" s="169"/>
      <c r="K59" s="169"/>
      <c r="L59" s="169"/>
      <c r="M59" s="169"/>
      <c r="N59" s="169"/>
      <c r="O59" s="169"/>
      <c r="P59" s="169"/>
      <c r="Q59" s="169"/>
      <c r="R59" s="169"/>
      <c r="S59" s="169"/>
      <c r="T59" s="169"/>
      <c r="U59" s="169"/>
      <c r="V59" s="169"/>
      <c r="W59" s="169"/>
      <c r="X59" s="169"/>
      <c r="Y59" s="169"/>
      <c r="Z59" s="169"/>
    </row>
    <row r="60" spans="1:26" ht="20.100000000000001" customHeight="1" x14ac:dyDescent="0.15">
      <c r="A60" s="147"/>
      <c r="B60" s="147"/>
      <c r="C60" s="157" t="s">
        <v>92</v>
      </c>
      <c r="D60" s="158"/>
      <c r="E60" s="158"/>
      <c r="F60" s="158"/>
      <c r="G60" s="158"/>
      <c r="H60" s="159"/>
      <c r="I60" s="205"/>
    </row>
    <row r="61" spans="1:26" ht="15" customHeight="1" x14ac:dyDescent="0.15">
      <c r="A61" s="147"/>
      <c r="B61" s="147"/>
      <c r="C61" s="162"/>
      <c r="D61" s="186"/>
      <c r="E61" s="186"/>
      <c r="F61" s="186"/>
      <c r="G61" s="186"/>
      <c r="H61" s="186"/>
      <c r="I61" s="164"/>
      <c r="J61" s="164"/>
      <c r="K61" s="164"/>
      <c r="L61" s="164"/>
      <c r="M61" s="164"/>
      <c r="N61" s="164"/>
      <c r="O61" s="164"/>
      <c r="P61" s="164"/>
      <c r="Q61" s="164"/>
      <c r="R61" s="164"/>
      <c r="S61" s="164"/>
      <c r="T61" s="164"/>
      <c r="U61" s="164"/>
      <c r="V61" s="164"/>
      <c r="W61" s="164"/>
      <c r="X61" s="164"/>
      <c r="Y61" s="164"/>
      <c r="Z61" s="187"/>
    </row>
    <row r="62" spans="1:26" ht="20.100000000000001" customHeight="1" x14ac:dyDescent="0.15">
      <c r="A62" s="147"/>
      <c r="B62" s="147"/>
      <c r="C62" s="162"/>
      <c r="D62" s="163" t="s">
        <v>93</v>
      </c>
      <c r="E62" s="163"/>
      <c r="F62" s="163"/>
      <c r="G62" s="163"/>
      <c r="H62" s="163"/>
      <c r="I62" s="163"/>
      <c r="J62" s="163"/>
      <c r="K62" s="163"/>
      <c r="L62" s="163"/>
      <c r="M62" s="163"/>
      <c r="N62" s="163"/>
      <c r="O62" s="163"/>
      <c r="P62" s="163"/>
      <c r="Q62" s="163"/>
      <c r="R62" s="163"/>
      <c r="S62" s="163"/>
      <c r="T62" s="163"/>
      <c r="U62" s="163"/>
      <c r="V62" s="163"/>
      <c r="W62" s="163"/>
      <c r="X62" s="163"/>
      <c r="Y62" s="163"/>
      <c r="Z62" s="188"/>
    </row>
    <row r="63" spans="1:26" ht="20.100000000000001" customHeight="1" x14ac:dyDescent="0.15">
      <c r="A63" s="147">
        <f>IFERROR(IF(AND($I63&lt;&gt;"しない", $I63&lt;&gt;"する"),1001,0),3)</f>
        <v>1001</v>
      </c>
      <c r="B63" s="147"/>
      <c r="C63" s="171"/>
      <c r="D63" s="167">
        <v>1</v>
      </c>
      <c r="E63" s="169" t="s">
        <v>94</v>
      </c>
      <c r="F63" s="169"/>
      <c r="G63" s="169"/>
      <c r="H63" s="169"/>
      <c r="I63" s="24"/>
      <c r="J63" s="24"/>
      <c r="K63" s="24"/>
      <c r="L63" s="24"/>
      <c r="M63" s="24"/>
      <c r="N63" s="169"/>
      <c r="O63" s="169"/>
      <c r="P63" s="169"/>
      <c r="Q63" s="169"/>
      <c r="R63" s="169"/>
      <c r="S63" s="169"/>
      <c r="T63" s="169"/>
      <c r="U63" s="169"/>
      <c r="V63" s="169"/>
      <c r="W63" s="169"/>
      <c r="X63" s="169"/>
      <c r="Y63" s="169"/>
      <c r="Z63" s="188"/>
    </row>
    <row r="64" spans="1:26" ht="20.100000000000001" customHeight="1" x14ac:dyDescent="0.15">
      <c r="A64" s="147"/>
      <c r="B64" s="147"/>
      <c r="C64" s="171"/>
      <c r="D64" s="169"/>
      <c r="E64" s="169"/>
      <c r="F64" s="169"/>
      <c r="G64" s="169"/>
      <c r="H64" s="169"/>
      <c r="I64" s="193"/>
      <c r="J64" s="189" t="s">
        <v>43</v>
      </c>
      <c r="K64" s="185"/>
      <c r="L64" s="185"/>
      <c r="M64" s="185"/>
      <c r="N64" s="185"/>
      <c r="O64" s="185"/>
      <c r="P64" s="185"/>
      <c r="Q64" s="185"/>
      <c r="R64" s="185"/>
      <c r="S64" s="185"/>
      <c r="T64" s="185"/>
      <c r="U64" s="185"/>
      <c r="V64" s="185"/>
      <c r="W64" s="185"/>
      <c r="X64" s="185"/>
      <c r="Y64" s="185"/>
      <c r="Z64" s="188"/>
    </row>
    <row r="65" spans="1:26" ht="20.100000000000001" hidden="1" customHeight="1" x14ac:dyDescent="0.15">
      <c r="A65" s="147"/>
      <c r="B65" s="147"/>
      <c r="C65" s="171"/>
      <c r="D65" s="169"/>
      <c r="E65" s="169"/>
      <c r="F65" s="169"/>
      <c r="G65" s="169"/>
      <c r="H65" s="169"/>
      <c r="I65" s="193"/>
      <c r="J65" s="185"/>
      <c r="K65" s="185"/>
      <c r="L65" s="185"/>
      <c r="M65" s="185"/>
      <c r="N65" s="185"/>
      <c r="O65" s="185"/>
      <c r="P65" s="185"/>
      <c r="Q65" s="185"/>
      <c r="R65" s="185"/>
      <c r="S65" s="185"/>
      <c r="T65" s="185"/>
      <c r="U65" s="185"/>
      <c r="V65" s="185"/>
      <c r="W65" s="185"/>
      <c r="X65" s="185"/>
      <c r="Y65" s="185"/>
      <c r="Z65" s="188"/>
    </row>
    <row r="66" spans="1:26" ht="20.100000000000001" hidden="1" customHeight="1" x14ac:dyDescent="0.15">
      <c r="A66" s="147"/>
      <c r="B66" s="147"/>
      <c r="C66" s="171"/>
      <c r="D66" s="169"/>
      <c r="E66" s="169"/>
      <c r="F66" s="169"/>
      <c r="G66" s="169"/>
      <c r="H66" s="169"/>
      <c r="I66" s="193"/>
      <c r="J66" s="185"/>
      <c r="K66" s="185"/>
      <c r="L66" s="185"/>
      <c r="M66" s="185"/>
      <c r="N66" s="185"/>
      <c r="O66" s="185"/>
      <c r="P66" s="185"/>
      <c r="Q66" s="185"/>
      <c r="R66" s="185"/>
      <c r="S66" s="185"/>
      <c r="T66" s="185"/>
      <c r="U66" s="185"/>
      <c r="V66" s="185"/>
      <c r="W66" s="185"/>
      <c r="X66" s="185"/>
      <c r="Y66" s="185"/>
      <c r="Z66" s="188"/>
    </row>
    <row r="67" spans="1:26" ht="20.100000000000001" hidden="1" customHeight="1" x14ac:dyDescent="0.15">
      <c r="A67" s="147"/>
      <c r="B67" s="147"/>
      <c r="C67" s="171"/>
      <c r="D67" s="169"/>
      <c r="E67" s="169"/>
      <c r="F67" s="169"/>
      <c r="G67" s="169"/>
      <c r="H67" s="169"/>
      <c r="I67" s="193"/>
      <c r="J67" s="185"/>
      <c r="K67" s="185"/>
      <c r="L67" s="185"/>
      <c r="M67" s="185"/>
      <c r="N67" s="185"/>
      <c r="O67" s="185"/>
      <c r="P67" s="185"/>
      <c r="Q67" s="185"/>
      <c r="R67" s="185"/>
      <c r="S67" s="185"/>
      <c r="T67" s="185"/>
      <c r="U67" s="185"/>
      <c r="V67" s="185"/>
      <c r="W67" s="185"/>
      <c r="X67" s="185"/>
      <c r="Y67" s="185"/>
      <c r="Z67" s="188"/>
    </row>
    <row r="68" spans="1:26" ht="20.100000000000001" hidden="1" customHeight="1" x14ac:dyDescent="0.15">
      <c r="A68" s="147"/>
      <c r="B68" s="147"/>
      <c r="C68" s="171"/>
      <c r="D68" s="169"/>
      <c r="E68" s="169"/>
      <c r="F68" s="169"/>
      <c r="G68" s="169"/>
      <c r="H68" s="169"/>
      <c r="I68" s="193"/>
      <c r="J68" s="185"/>
      <c r="K68" s="185"/>
      <c r="L68" s="185"/>
      <c r="M68" s="185"/>
      <c r="N68" s="185"/>
      <c r="O68" s="185"/>
      <c r="P68" s="185"/>
      <c r="Q68" s="185"/>
      <c r="R68" s="185"/>
      <c r="S68" s="185"/>
      <c r="T68" s="185"/>
      <c r="U68" s="185"/>
      <c r="V68" s="185"/>
      <c r="W68" s="185"/>
      <c r="X68" s="185"/>
      <c r="Y68" s="185"/>
      <c r="Z68" s="188"/>
    </row>
    <row r="69" spans="1:26" ht="20.100000000000001" customHeight="1" x14ac:dyDescent="0.15">
      <c r="A69" s="147">
        <f>IFERROR(IF(OR(AND($I63="する",TRIM($I69)=""),AND($I63="しない",NOT(ISBLANK($I69)))),1001,0),3)</f>
        <v>0</v>
      </c>
      <c r="B69" s="147"/>
      <c r="C69" s="171"/>
      <c r="D69" s="167">
        <v>2</v>
      </c>
      <c r="E69" s="145" t="s">
        <v>76</v>
      </c>
      <c r="I69" s="78"/>
      <c r="J69" s="79"/>
      <c r="K69" s="79"/>
      <c r="L69" s="79"/>
      <c r="M69" s="79"/>
      <c r="N69" s="169"/>
      <c r="O69" s="169"/>
      <c r="P69" s="169"/>
      <c r="Q69" s="169"/>
      <c r="R69" s="169"/>
      <c r="S69" s="169"/>
      <c r="T69" s="169"/>
      <c r="U69" s="169"/>
      <c r="V69" s="169"/>
      <c r="W69" s="169"/>
      <c r="X69" s="169"/>
      <c r="Y69" s="169"/>
      <c r="Z69" s="188"/>
    </row>
    <row r="70" spans="1:26" ht="20.100000000000001" customHeight="1" x14ac:dyDescent="0.15">
      <c r="A70" s="147"/>
      <c r="B70" s="147"/>
      <c r="C70" s="171"/>
      <c r="D70" s="167"/>
      <c r="E70" s="169"/>
      <c r="F70" s="169"/>
      <c r="G70" s="169"/>
      <c r="H70" s="169"/>
      <c r="I70" s="184"/>
      <c r="J70" s="189" t="s">
        <v>148</v>
      </c>
      <c r="K70" s="185"/>
      <c r="L70" s="185"/>
      <c r="M70" s="185"/>
      <c r="N70" s="185"/>
      <c r="O70" s="185"/>
      <c r="P70" s="185"/>
      <c r="Q70" s="185"/>
      <c r="R70" s="185"/>
      <c r="S70" s="185"/>
      <c r="T70" s="185"/>
      <c r="U70" s="185"/>
      <c r="V70" s="185"/>
      <c r="W70" s="185"/>
      <c r="X70" s="185"/>
      <c r="Y70" s="185"/>
      <c r="Z70" s="188"/>
    </row>
    <row r="71" spans="1:26" ht="20.100000000000001" customHeight="1" x14ac:dyDescent="0.15">
      <c r="A71" s="147">
        <f>IFERROR(IF(OR(AND($I63="する",AND($I71&lt;&gt;"", OR(ISERROR(FIND("@"&amp;LEFT($I71,3)&amp;"@", 都道府県3))=FALSE, ISERROR(FIND("@"&amp;LEFT($I71,4)&amp;"@",都道府県4))=FALSE))=FALSE),AND($I63="しない",NOT(ISBLANK($I71)))),1001,0),3)</f>
        <v>0</v>
      </c>
      <c r="B71" s="147"/>
      <c r="C71" s="171"/>
      <c r="D71" s="167">
        <v>3</v>
      </c>
      <c r="E71" s="145" t="s">
        <v>77</v>
      </c>
      <c r="I71" s="80"/>
      <c r="J71" s="80"/>
      <c r="K71" s="80"/>
      <c r="L71" s="80"/>
      <c r="M71" s="80"/>
      <c r="N71" s="80"/>
      <c r="O71" s="80"/>
      <c r="P71" s="80"/>
      <c r="Q71" s="81"/>
      <c r="R71" s="80"/>
      <c r="S71" s="80"/>
      <c r="T71" s="80"/>
      <c r="U71" s="80"/>
      <c r="V71" s="80"/>
      <c r="W71" s="80"/>
      <c r="X71" s="80"/>
      <c r="Y71" s="80"/>
      <c r="Z71" s="188"/>
    </row>
    <row r="72" spans="1:26" ht="20.100000000000001" customHeight="1" x14ac:dyDescent="0.15">
      <c r="A72" s="147"/>
      <c r="B72" s="147"/>
      <c r="C72" s="171"/>
      <c r="D72" s="167"/>
      <c r="E72" s="169"/>
      <c r="F72" s="169"/>
      <c r="G72" s="169"/>
      <c r="H72" s="169"/>
      <c r="I72" s="184"/>
      <c r="J72" s="189" t="s">
        <v>78</v>
      </c>
      <c r="K72" s="185"/>
      <c r="L72" s="185"/>
      <c r="M72" s="185"/>
      <c r="N72" s="185"/>
      <c r="O72" s="185"/>
      <c r="P72" s="185"/>
      <c r="Q72" s="185"/>
      <c r="R72" s="185"/>
      <c r="S72" s="185"/>
      <c r="T72" s="185"/>
      <c r="U72" s="185"/>
      <c r="V72" s="185"/>
      <c r="W72" s="185"/>
      <c r="X72" s="185"/>
      <c r="Y72" s="185"/>
      <c r="Z72" s="188"/>
    </row>
    <row r="73" spans="1:26" ht="20.100000000000001" customHeight="1" x14ac:dyDescent="0.15">
      <c r="A73" s="147">
        <f>IFERROR(IF(OR(AND($I63="する",TRIM($I73)=""),AND($I63="しない",NOT(ISBLANK($I73)))),1001,0),3)</f>
        <v>0</v>
      </c>
      <c r="B73" s="147"/>
      <c r="C73" s="171"/>
      <c r="D73" s="167">
        <v>4</v>
      </c>
      <c r="E73" s="145" t="s">
        <v>109</v>
      </c>
      <c r="I73" s="24"/>
      <c r="J73" s="24"/>
      <c r="K73" s="24"/>
      <c r="L73" s="24"/>
      <c r="M73" s="24"/>
      <c r="N73" s="24"/>
      <c r="O73" s="24"/>
      <c r="P73" s="24"/>
      <c r="Q73" s="82"/>
      <c r="R73" s="24"/>
      <c r="S73" s="24"/>
      <c r="T73" s="24"/>
      <c r="U73" s="24"/>
      <c r="V73" s="24"/>
      <c r="W73" s="24"/>
      <c r="X73" s="24"/>
      <c r="Y73" s="24"/>
      <c r="Z73" s="188"/>
    </row>
    <row r="74" spans="1:26" ht="30" customHeight="1" x14ac:dyDescent="0.15">
      <c r="A74" s="147"/>
      <c r="B74" s="147"/>
      <c r="C74" s="190"/>
      <c r="D74" s="169"/>
      <c r="I74" s="184"/>
      <c r="J74" s="206" t="s">
        <v>154</v>
      </c>
      <c r="K74" s="206"/>
      <c r="L74" s="206"/>
      <c r="M74" s="206"/>
      <c r="N74" s="206"/>
      <c r="O74" s="206"/>
      <c r="P74" s="206"/>
      <c r="Q74" s="206"/>
      <c r="R74" s="206"/>
      <c r="S74" s="206"/>
      <c r="T74" s="206"/>
      <c r="U74" s="206"/>
      <c r="V74" s="206"/>
      <c r="W74" s="206"/>
      <c r="X74" s="206"/>
      <c r="Y74" s="206"/>
      <c r="Z74" s="188"/>
    </row>
    <row r="75" spans="1:26" ht="20.100000000000001" customHeight="1" x14ac:dyDescent="0.15">
      <c r="A75" s="147">
        <f>IFERROR(IF(OR(AND($I63="する",TRIM($I75)=""),AND($I63="しない",NOT(ISBLANK($I75)))),1001,0),3)</f>
        <v>0</v>
      </c>
      <c r="B75" s="147"/>
      <c r="C75" s="171"/>
      <c r="D75" s="167">
        <v>5</v>
      </c>
      <c r="E75" s="145" t="s">
        <v>79</v>
      </c>
      <c r="I75" s="24"/>
      <c r="J75" s="24"/>
      <c r="K75" s="24"/>
      <c r="L75" s="24"/>
      <c r="M75" s="24"/>
      <c r="N75" s="24"/>
      <c r="O75" s="24"/>
      <c r="P75" s="24"/>
      <c r="Q75" s="24"/>
      <c r="R75" s="24"/>
      <c r="S75" s="24"/>
      <c r="T75" s="24"/>
      <c r="U75" s="24"/>
      <c r="V75" s="24"/>
      <c r="W75" s="24"/>
      <c r="X75" s="24"/>
      <c r="Y75" s="24"/>
      <c r="Z75" s="188"/>
    </row>
    <row r="76" spans="1:26" ht="30" customHeight="1" x14ac:dyDescent="0.15">
      <c r="A76" s="147"/>
      <c r="B76" s="147"/>
      <c r="C76" s="190"/>
      <c r="D76" s="169"/>
      <c r="E76" s="169"/>
      <c r="F76" s="169"/>
      <c r="G76" s="169"/>
      <c r="H76" s="169"/>
      <c r="I76" s="184"/>
      <c r="J76" s="206" t="s">
        <v>155</v>
      </c>
      <c r="K76" s="206"/>
      <c r="L76" s="206"/>
      <c r="M76" s="206"/>
      <c r="N76" s="206"/>
      <c r="O76" s="206"/>
      <c r="P76" s="206"/>
      <c r="Q76" s="206"/>
      <c r="R76" s="206"/>
      <c r="S76" s="206"/>
      <c r="T76" s="206"/>
      <c r="U76" s="206"/>
      <c r="V76" s="206"/>
      <c r="W76" s="206"/>
      <c r="X76" s="206"/>
      <c r="Y76" s="206"/>
      <c r="Z76" s="188"/>
    </row>
    <row r="77" spans="1:26" ht="20.100000000000001" customHeight="1" x14ac:dyDescent="0.15">
      <c r="A77" s="147">
        <f>IFERROR(IF(OR(AND($I63="する",TRIM($I77)=""),AND($I63="しない",NOT(ISBLANK($I77)))),1001,0),3)</f>
        <v>0</v>
      </c>
      <c r="B77" s="147"/>
      <c r="C77" s="171"/>
      <c r="D77" s="167">
        <v>6</v>
      </c>
      <c r="E77" s="145" t="s">
        <v>95</v>
      </c>
      <c r="I77" s="24"/>
      <c r="J77" s="24"/>
      <c r="K77" s="24"/>
      <c r="L77" s="24"/>
      <c r="M77" s="24"/>
      <c r="N77" s="24"/>
      <c r="O77" s="24"/>
      <c r="P77" s="24"/>
      <c r="Q77" s="24"/>
      <c r="R77" s="24"/>
      <c r="S77" s="24"/>
      <c r="T77" s="24"/>
      <c r="U77" s="24"/>
      <c r="V77" s="24"/>
      <c r="W77" s="24"/>
      <c r="X77" s="24"/>
      <c r="Y77" s="24"/>
      <c r="Z77" s="188"/>
    </row>
    <row r="78" spans="1:26" ht="20.100000000000001" customHeight="1" x14ac:dyDescent="0.15">
      <c r="A78" s="147"/>
      <c r="B78" s="147"/>
      <c r="C78" s="190"/>
      <c r="D78" s="169"/>
      <c r="E78" s="169"/>
      <c r="F78" s="169"/>
      <c r="G78" s="169"/>
      <c r="H78" s="169"/>
      <c r="I78" s="184"/>
      <c r="J78" s="198" t="s">
        <v>116</v>
      </c>
      <c r="K78" s="185"/>
      <c r="L78" s="185"/>
      <c r="M78" s="185"/>
      <c r="N78" s="185"/>
      <c r="O78" s="185"/>
      <c r="P78" s="185"/>
      <c r="Q78" s="185"/>
      <c r="R78" s="185"/>
      <c r="S78" s="185"/>
      <c r="T78" s="185"/>
      <c r="U78" s="185"/>
      <c r="V78" s="185"/>
      <c r="W78" s="185"/>
      <c r="X78" s="185"/>
      <c r="Y78" s="185"/>
      <c r="Z78" s="188"/>
    </row>
    <row r="79" spans="1:26" ht="20.100000000000001" customHeight="1" x14ac:dyDescent="0.15">
      <c r="A79" s="147">
        <f>IFERROR(IF(OR(AND($I63="する",OR(TRIM($I79)="", NOT(OR(IFERROR(SEARCH(" ",$I79),0)&gt;0, IFERROR(SEARCH("　",$I79),0)&gt;0)))),AND($I63="しない",NOT(ISBLANK($I79)))),1001,0),3)</f>
        <v>0</v>
      </c>
      <c r="B79" s="147"/>
      <c r="C79" s="171"/>
      <c r="D79" s="167">
        <v>7</v>
      </c>
      <c r="E79" s="145" t="s">
        <v>96</v>
      </c>
      <c r="I79" s="24"/>
      <c r="J79" s="24"/>
      <c r="K79" s="24"/>
      <c r="L79" s="24"/>
      <c r="M79" s="24"/>
      <c r="N79" s="24"/>
      <c r="O79" s="24"/>
      <c r="P79" s="24"/>
      <c r="Q79" s="24"/>
      <c r="R79" s="24"/>
      <c r="S79" s="24"/>
      <c r="T79" s="24"/>
      <c r="U79" s="24"/>
      <c r="V79" s="24"/>
      <c r="W79" s="24"/>
      <c r="X79" s="24"/>
      <c r="Y79" s="24"/>
      <c r="Z79" s="188"/>
    </row>
    <row r="80" spans="1:26" ht="20.100000000000001" customHeight="1" x14ac:dyDescent="0.15">
      <c r="A80" s="147"/>
      <c r="B80" s="147"/>
      <c r="C80" s="190"/>
      <c r="D80" s="169"/>
      <c r="E80" s="207" t="s">
        <v>111</v>
      </c>
      <c r="F80" s="169"/>
      <c r="G80" s="169"/>
      <c r="H80" s="169"/>
      <c r="I80" s="193"/>
      <c r="J80" s="189" t="s">
        <v>81</v>
      </c>
      <c r="K80" s="189"/>
      <c r="L80" s="189"/>
      <c r="M80" s="189"/>
      <c r="N80" s="189"/>
      <c r="O80" s="189"/>
      <c r="P80" s="189"/>
      <c r="Q80" s="189"/>
      <c r="R80" s="189"/>
      <c r="S80" s="189"/>
      <c r="T80" s="189"/>
      <c r="U80" s="189"/>
      <c r="V80" s="189"/>
      <c r="W80" s="189"/>
      <c r="X80" s="189"/>
      <c r="Y80" s="189"/>
      <c r="Z80" s="188"/>
    </row>
    <row r="81" spans="1:27" ht="20.100000000000001" customHeight="1" x14ac:dyDescent="0.15">
      <c r="A81" s="147">
        <f>IFERROR(IF(OR(AND($I63="する",OR(TRIM($I81)="", NOT(OR(IFERROR(SEARCH(" ",$I81),0)&gt;0, IFERROR(SEARCH("　",$I81),0)&gt;0)))),AND($I63="しない",NOT(ISBLANK($I81)))),1001,0),3)</f>
        <v>0</v>
      </c>
      <c r="B81" s="147"/>
      <c r="C81" s="171"/>
      <c r="D81" s="167">
        <v>8</v>
      </c>
      <c r="E81" s="145" t="s">
        <v>96</v>
      </c>
      <c r="I81" s="24"/>
      <c r="J81" s="24"/>
      <c r="K81" s="24"/>
      <c r="L81" s="24"/>
      <c r="M81" s="24"/>
      <c r="N81" s="24"/>
      <c r="O81" s="24"/>
      <c r="P81" s="24"/>
      <c r="Q81" s="24"/>
      <c r="R81" s="24"/>
      <c r="S81" s="24"/>
      <c r="T81" s="24"/>
      <c r="U81" s="24"/>
      <c r="V81" s="24"/>
      <c r="W81" s="24"/>
      <c r="X81" s="24"/>
      <c r="Y81" s="24"/>
      <c r="Z81" s="188"/>
    </row>
    <row r="82" spans="1:27" ht="20.100000000000001" customHeight="1" x14ac:dyDescent="0.15">
      <c r="A82" s="147"/>
      <c r="B82" s="147"/>
      <c r="C82" s="190"/>
      <c r="D82" s="169"/>
      <c r="E82" s="169"/>
      <c r="F82" s="169"/>
      <c r="G82" s="169"/>
      <c r="H82" s="169"/>
      <c r="I82" s="193"/>
      <c r="J82" s="189" t="s">
        <v>83</v>
      </c>
      <c r="K82" s="189"/>
      <c r="L82" s="189"/>
      <c r="M82" s="189"/>
      <c r="N82" s="189"/>
      <c r="O82" s="189"/>
      <c r="P82" s="189"/>
      <c r="Q82" s="189"/>
      <c r="R82" s="189"/>
      <c r="S82" s="189"/>
      <c r="T82" s="189"/>
      <c r="U82" s="189"/>
      <c r="V82" s="189"/>
      <c r="W82" s="189"/>
      <c r="X82" s="189"/>
      <c r="Y82" s="189"/>
      <c r="Z82" s="188"/>
    </row>
    <row r="83" spans="1:27" ht="20.100000000000001" customHeight="1" x14ac:dyDescent="0.15">
      <c r="A83" s="147">
        <f>IFERROR(IF(OR(AND($I63="する",NOT(AND(TRIM($I83)&lt;&gt;"",ISNUMBER(VALUE(SUBSTITUTE($I83,"-",""))),IFERROR(SEARCH("-",$I83),0)&gt;0))), AND($I63="しない",NOT(ISBLANK($I83)))),1001,0),3)</f>
        <v>0</v>
      </c>
      <c r="B83" s="147"/>
      <c r="C83" s="171"/>
      <c r="D83" s="167">
        <v>9</v>
      </c>
      <c r="E83" s="145" t="s">
        <v>84</v>
      </c>
      <c r="I83" s="24"/>
      <c r="J83" s="24"/>
      <c r="K83" s="24"/>
      <c r="L83" s="24"/>
      <c r="M83" s="24"/>
      <c r="O83" s="194" t="s">
        <v>85</v>
      </c>
      <c r="P83" s="1"/>
      <c r="Q83" s="145" t="s">
        <v>86</v>
      </c>
      <c r="Y83" s="185"/>
      <c r="Z83" s="188"/>
    </row>
    <row r="84" spans="1:27" ht="20.100000000000001" customHeight="1" x14ac:dyDescent="0.15">
      <c r="A84" s="147">
        <f>IFERROR(IF(AND($I63="しない",NOT(ISBLANK($P83))),1001,0),3)</f>
        <v>0</v>
      </c>
      <c r="B84" s="147"/>
      <c r="C84" s="190"/>
      <c r="D84" s="169"/>
      <c r="E84" s="169"/>
      <c r="F84" s="169"/>
      <c r="G84" s="169"/>
      <c r="H84" s="169"/>
      <c r="I84" s="184"/>
      <c r="J84" s="189" t="s">
        <v>87</v>
      </c>
      <c r="K84" s="185"/>
      <c r="L84" s="185"/>
      <c r="M84" s="185"/>
      <c r="N84" s="185"/>
      <c r="O84" s="185"/>
      <c r="P84" s="185"/>
      <c r="Q84" s="185"/>
      <c r="R84" s="185"/>
      <c r="S84" s="185"/>
      <c r="T84" s="185"/>
      <c r="U84" s="185"/>
      <c r="V84" s="185"/>
      <c r="W84" s="185"/>
      <c r="X84" s="185"/>
      <c r="Y84" s="185"/>
      <c r="Z84" s="188"/>
    </row>
    <row r="85" spans="1:27" ht="20.100000000000001" customHeight="1" x14ac:dyDescent="0.15">
      <c r="A85" s="147">
        <f>IFERROR(IF(OR(AND($I63="する",AND(TRIM($I85)&lt;&gt;"",NOT(AND(ISNUMBER(VALUE(SUBSTITUTE($I85,"-",""))),IFERROR(SEARCH("-",$I85),0)&gt;0)))), AND($I63="しない",NOT(ISBLANK($I85)))),1001,0),3)</f>
        <v>0</v>
      </c>
      <c r="B85" s="147"/>
      <c r="C85" s="171"/>
      <c r="D85" s="167">
        <v>10</v>
      </c>
      <c r="E85" s="145" t="s">
        <v>88</v>
      </c>
      <c r="I85" s="24"/>
      <c r="J85" s="24"/>
      <c r="K85" s="24"/>
      <c r="L85" s="24"/>
      <c r="M85" s="24"/>
      <c r="N85" s="185"/>
      <c r="O85" s="185"/>
      <c r="P85" s="185"/>
      <c r="Q85" s="185"/>
      <c r="R85" s="185"/>
      <c r="S85" s="185"/>
      <c r="T85" s="185"/>
      <c r="U85" s="185"/>
      <c r="V85" s="185"/>
      <c r="W85" s="185"/>
      <c r="X85" s="185"/>
      <c r="Y85" s="185"/>
      <c r="Z85" s="188"/>
    </row>
    <row r="86" spans="1:27" ht="30" customHeight="1" x14ac:dyDescent="0.15">
      <c r="A86" s="147"/>
      <c r="B86" s="147"/>
      <c r="C86" s="190"/>
      <c r="D86" s="169"/>
      <c r="E86" s="169"/>
      <c r="F86" s="169"/>
      <c r="G86" s="169"/>
      <c r="H86" s="169"/>
      <c r="I86" s="184"/>
      <c r="J86" s="195" t="s">
        <v>168</v>
      </c>
      <c r="K86" s="195"/>
      <c r="L86" s="195"/>
      <c r="M86" s="195"/>
      <c r="N86" s="195"/>
      <c r="O86" s="195"/>
      <c r="P86" s="195"/>
      <c r="Q86" s="195"/>
      <c r="R86" s="195"/>
      <c r="S86" s="195"/>
      <c r="T86" s="195"/>
      <c r="U86" s="195"/>
      <c r="V86" s="195"/>
      <c r="W86" s="195"/>
      <c r="X86" s="195"/>
      <c r="Y86" s="195"/>
      <c r="Z86" s="188"/>
    </row>
    <row r="87" spans="1:27" ht="20.100000000000001" customHeight="1" x14ac:dyDescent="0.15">
      <c r="A87" s="147">
        <f>IFERROR(IF(OR(AND($I63="する",AND(TRIM($I87)&lt;&gt;"",NOT(IFERROR(SEARCH("@",$I87),0)&gt;0))),AND($I63="しない",NOT(ISBLANK($I87)))),1001,0),3)</f>
        <v>0</v>
      </c>
      <c r="B87" s="147"/>
      <c r="C87" s="190"/>
      <c r="D87" s="167">
        <v>11</v>
      </c>
      <c r="E87" s="145" t="s">
        <v>89</v>
      </c>
      <c r="I87" s="24"/>
      <c r="J87" s="24"/>
      <c r="K87" s="24"/>
      <c r="L87" s="24"/>
      <c r="M87" s="24"/>
      <c r="N87" s="24"/>
      <c r="O87" s="24"/>
      <c r="P87" s="24"/>
      <c r="Q87" s="83"/>
      <c r="R87" s="24"/>
      <c r="S87" s="24"/>
      <c r="T87" s="24"/>
      <c r="U87" s="24"/>
      <c r="V87" s="24"/>
      <c r="W87" s="24"/>
      <c r="X87" s="24"/>
      <c r="Y87" s="24"/>
      <c r="Z87" s="188"/>
    </row>
    <row r="88" spans="1:27" ht="30" customHeight="1" x14ac:dyDescent="0.15">
      <c r="A88" s="147"/>
      <c r="B88" s="147"/>
      <c r="C88" s="190"/>
      <c r="D88" s="167"/>
      <c r="I88" s="184"/>
      <c r="J88" s="196" t="s">
        <v>169</v>
      </c>
      <c r="K88" s="196"/>
      <c r="L88" s="196"/>
      <c r="M88" s="196"/>
      <c r="N88" s="196"/>
      <c r="O88" s="196"/>
      <c r="P88" s="196"/>
      <c r="Q88" s="196"/>
      <c r="R88" s="196"/>
      <c r="S88" s="196"/>
      <c r="T88" s="196"/>
      <c r="U88" s="196"/>
      <c r="V88" s="196"/>
      <c r="W88" s="196"/>
      <c r="X88" s="196"/>
      <c r="Y88" s="196"/>
      <c r="Z88" s="169"/>
      <c r="AA88" s="197"/>
    </row>
    <row r="89" spans="1:27" ht="20.100000000000001" customHeight="1" x14ac:dyDescent="0.15">
      <c r="A89" s="147"/>
      <c r="B89" s="147"/>
      <c r="C89" s="200"/>
      <c r="D89" s="180"/>
      <c r="E89" s="180"/>
      <c r="F89" s="180"/>
      <c r="G89" s="180"/>
      <c r="H89" s="180"/>
      <c r="I89" s="181"/>
      <c r="J89" s="182"/>
      <c r="K89" s="208"/>
      <c r="L89" s="182"/>
      <c r="M89" s="182"/>
      <c r="N89" s="182"/>
      <c r="O89" s="182"/>
      <c r="P89" s="182"/>
      <c r="Q89" s="209"/>
      <c r="R89" s="182"/>
      <c r="S89" s="182"/>
      <c r="T89" s="182"/>
      <c r="U89" s="182"/>
      <c r="V89" s="182"/>
      <c r="W89" s="182"/>
      <c r="X89" s="182"/>
      <c r="Y89" s="182"/>
      <c r="Z89" s="180"/>
      <c r="AA89" s="197"/>
    </row>
    <row r="90" spans="1:27" ht="20.100000000000001" customHeight="1" x14ac:dyDescent="0.15">
      <c r="A90" s="147"/>
      <c r="B90" s="147"/>
      <c r="C90" s="169"/>
      <c r="D90" s="169"/>
      <c r="E90" s="169"/>
      <c r="F90" s="169"/>
      <c r="G90" s="169"/>
      <c r="H90" s="169"/>
      <c r="I90" s="203"/>
      <c r="J90" s="169"/>
      <c r="K90" s="210"/>
      <c r="L90" s="169"/>
      <c r="M90" s="169"/>
      <c r="N90" s="169"/>
      <c r="O90" s="169"/>
      <c r="P90" s="169"/>
      <c r="Q90" s="169"/>
      <c r="R90" s="169"/>
      <c r="S90" s="169"/>
      <c r="T90" s="169"/>
      <c r="U90" s="169"/>
      <c r="V90" s="169"/>
      <c r="W90" s="169"/>
      <c r="X90" s="169"/>
      <c r="Y90" s="169"/>
      <c r="Z90" s="169"/>
    </row>
    <row r="91" spans="1:27" ht="15.75" hidden="1" customHeight="1" x14ac:dyDescent="0.15">
      <c r="A91" s="147"/>
      <c r="B91" s="147"/>
      <c r="C91" s="169"/>
      <c r="D91" s="169"/>
      <c r="E91" s="169"/>
      <c r="F91" s="169"/>
      <c r="G91" s="169"/>
      <c r="H91" s="169"/>
      <c r="I91" s="203"/>
      <c r="J91" s="169"/>
      <c r="K91" s="210"/>
      <c r="L91" s="169"/>
      <c r="M91" s="169"/>
      <c r="N91" s="169"/>
      <c r="O91" s="169"/>
      <c r="P91" s="169"/>
      <c r="Q91" s="169"/>
      <c r="R91" s="169"/>
      <c r="S91" s="169"/>
      <c r="T91" s="169"/>
      <c r="U91" s="169"/>
      <c r="V91" s="169"/>
      <c r="W91" s="169"/>
      <c r="X91" s="169"/>
      <c r="Y91" s="169"/>
      <c r="Z91" s="169"/>
    </row>
    <row r="92" spans="1:27" ht="15.75" hidden="1" customHeight="1" x14ac:dyDescent="0.15">
      <c r="A92" s="147"/>
      <c r="B92" s="147"/>
      <c r="C92" s="169"/>
      <c r="D92" s="169"/>
      <c r="E92" s="169"/>
      <c r="F92" s="169"/>
      <c r="G92" s="169"/>
      <c r="H92" s="169"/>
      <c r="I92" s="203"/>
      <c r="J92" s="169"/>
      <c r="K92" s="210"/>
      <c r="L92" s="169"/>
      <c r="M92" s="169"/>
      <c r="N92" s="169"/>
      <c r="O92" s="169"/>
      <c r="P92" s="169"/>
      <c r="Q92" s="169"/>
      <c r="R92" s="169"/>
      <c r="S92" s="169"/>
      <c r="T92" s="169"/>
      <c r="U92" s="169"/>
      <c r="V92" s="169"/>
      <c r="W92" s="169"/>
      <c r="X92" s="169"/>
      <c r="Y92" s="169"/>
      <c r="Z92" s="169"/>
    </row>
    <row r="93" spans="1:27" ht="15.75" hidden="1" customHeight="1" x14ac:dyDescent="0.15">
      <c r="A93" s="147"/>
      <c r="B93" s="147"/>
      <c r="C93" s="169"/>
      <c r="D93" s="169"/>
      <c r="E93" s="169"/>
      <c r="F93" s="169"/>
      <c r="G93" s="169"/>
      <c r="H93" s="169"/>
      <c r="I93" s="203"/>
      <c r="J93" s="169"/>
      <c r="K93" s="210"/>
      <c r="L93" s="169"/>
      <c r="M93" s="169"/>
      <c r="N93" s="169"/>
      <c r="O93" s="169"/>
      <c r="P93" s="169"/>
      <c r="Q93" s="169"/>
      <c r="R93" s="169"/>
      <c r="S93" s="169"/>
      <c r="T93" s="169"/>
      <c r="U93" s="169"/>
      <c r="V93" s="169"/>
      <c r="W93" s="169"/>
      <c r="X93" s="169"/>
      <c r="Y93" s="169"/>
      <c r="Z93" s="169"/>
    </row>
    <row r="94" spans="1:27" ht="15.75" hidden="1" customHeight="1" x14ac:dyDescent="0.15">
      <c r="A94" s="147"/>
      <c r="B94" s="147"/>
      <c r="C94" s="169"/>
      <c r="D94" s="169"/>
      <c r="E94" s="169"/>
      <c r="F94" s="169"/>
      <c r="G94" s="169"/>
      <c r="H94" s="169"/>
      <c r="I94" s="203"/>
      <c r="J94" s="169"/>
      <c r="K94" s="210"/>
      <c r="L94" s="169"/>
      <c r="M94" s="169"/>
      <c r="N94" s="169"/>
      <c r="O94" s="169"/>
      <c r="P94" s="169"/>
      <c r="Q94" s="169"/>
      <c r="R94" s="169"/>
      <c r="S94" s="169"/>
      <c r="T94" s="169"/>
      <c r="U94" s="169"/>
      <c r="V94" s="169"/>
      <c r="W94" s="169"/>
      <c r="X94" s="169"/>
      <c r="Y94" s="169"/>
      <c r="Z94" s="169"/>
    </row>
    <row r="95" spans="1:27" ht="15.75" hidden="1" customHeight="1" x14ac:dyDescent="0.15">
      <c r="A95" s="147"/>
      <c r="B95" s="147"/>
      <c r="C95" s="169"/>
      <c r="D95" s="169"/>
      <c r="E95" s="169"/>
      <c r="F95" s="169"/>
      <c r="G95" s="169"/>
      <c r="H95" s="169"/>
      <c r="I95" s="203"/>
      <c r="J95" s="169"/>
      <c r="K95" s="210"/>
      <c r="L95" s="169"/>
      <c r="M95" s="169"/>
      <c r="N95" s="169"/>
      <c r="O95" s="169"/>
      <c r="P95" s="169"/>
      <c r="Q95" s="169"/>
      <c r="R95" s="169"/>
      <c r="S95" s="169"/>
      <c r="T95" s="169"/>
      <c r="U95" s="169"/>
      <c r="V95" s="169"/>
      <c r="W95" s="169"/>
      <c r="X95" s="169"/>
      <c r="Y95" s="169"/>
      <c r="Z95" s="169"/>
    </row>
    <row r="96" spans="1:27" ht="15.75" hidden="1" customHeight="1" x14ac:dyDescent="0.15">
      <c r="A96" s="147"/>
      <c r="B96" s="147"/>
      <c r="C96" s="169"/>
      <c r="D96" s="169"/>
      <c r="E96" s="169"/>
      <c r="F96" s="169"/>
      <c r="G96" s="169"/>
      <c r="H96" s="169"/>
      <c r="I96" s="203"/>
      <c r="J96" s="169"/>
      <c r="K96" s="210"/>
      <c r="L96" s="169"/>
      <c r="M96" s="169"/>
      <c r="N96" s="169"/>
      <c r="O96" s="169"/>
      <c r="P96" s="169"/>
      <c r="Q96" s="169"/>
      <c r="R96" s="169"/>
      <c r="S96" s="169"/>
      <c r="T96" s="169"/>
      <c r="U96" s="169"/>
      <c r="V96" s="169"/>
      <c r="W96" s="169"/>
      <c r="X96" s="169"/>
      <c r="Y96" s="169"/>
      <c r="Z96" s="169"/>
    </row>
    <row r="97" spans="1:26" ht="15.75" hidden="1" customHeight="1" x14ac:dyDescent="0.15">
      <c r="A97" s="147"/>
      <c r="B97" s="147"/>
      <c r="C97" s="169"/>
      <c r="D97" s="169"/>
      <c r="E97" s="169"/>
      <c r="F97" s="169"/>
      <c r="G97" s="169"/>
      <c r="H97" s="169"/>
      <c r="I97" s="203"/>
      <c r="J97" s="169"/>
      <c r="K97" s="210"/>
      <c r="L97" s="169"/>
      <c r="M97" s="169"/>
      <c r="N97" s="169"/>
      <c r="O97" s="169"/>
      <c r="P97" s="169"/>
      <c r="Q97" s="169"/>
      <c r="R97" s="169"/>
      <c r="S97" s="169"/>
      <c r="T97" s="169"/>
      <c r="U97" s="169"/>
      <c r="V97" s="169"/>
      <c r="W97" s="169"/>
      <c r="X97" s="169"/>
      <c r="Y97" s="169"/>
      <c r="Z97" s="169"/>
    </row>
    <row r="98" spans="1:26" ht="15.75" hidden="1" customHeight="1" x14ac:dyDescent="0.15">
      <c r="A98" s="147"/>
      <c r="B98" s="147"/>
      <c r="C98" s="169"/>
      <c r="D98" s="169"/>
      <c r="E98" s="169"/>
      <c r="F98" s="169"/>
      <c r="G98" s="169"/>
      <c r="H98" s="169"/>
      <c r="I98" s="203"/>
      <c r="J98" s="169"/>
      <c r="K98" s="210"/>
      <c r="L98" s="169"/>
      <c r="M98" s="169"/>
      <c r="N98" s="169"/>
      <c r="O98" s="169"/>
      <c r="P98" s="169"/>
      <c r="Q98" s="169"/>
      <c r="R98" s="169"/>
      <c r="S98" s="169"/>
      <c r="T98" s="169"/>
      <c r="U98" s="169"/>
      <c r="V98" s="169"/>
      <c r="W98" s="169"/>
      <c r="X98" s="169"/>
      <c r="Y98" s="169"/>
      <c r="Z98" s="169"/>
    </row>
    <row r="99" spans="1:26" ht="15.75" hidden="1" customHeight="1" x14ac:dyDescent="0.15">
      <c r="A99" s="147"/>
      <c r="B99" s="147"/>
      <c r="C99" s="169"/>
      <c r="D99" s="169"/>
      <c r="E99" s="169"/>
      <c r="F99" s="169"/>
      <c r="G99" s="169"/>
      <c r="H99" s="169"/>
      <c r="I99" s="203"/>
      <c r="J99" s="169"/>
      <c r="K99" s="210"/>
      <c r="L99" s="169"/>
      <c r="M99" s="169"/>
      <c r="N99" s="169"/>
      <c r="O99" s="169"/>
      <c r="P99" s="169"/>
      <c r="Q99" s="169"/>
      <c r="R99" s="169"/>
      <c r="S99" s="169"/>
      <c r="T99" s="169"/>
      <c r="U99" s="169"/>
      <c r="V99" s="169"/>
      <c r="W99" s="169"/>
      <c r="X99" s="169"/>
      <c r="Y99" s="169"/>
      <c r="Z99" s="169"/>
    </row>
    <row r="100" spans="1:26" ht="15.75" hidden="1" customHeight="1" x14ac:dyDescent="0.15">
      <c r="A100" s="147"/>
      <c r="B100" s="147"/>
      <c r="C100" s="169"/>
      <c r="D100" s="169"/>
      <c r="E100" s="169"/>
      <c r="F100" s="169"/>
      <c r="G100" s="169"/>
      <c r="H100" s="169"/>
      <c r="I100" s="203"/>
      <c r="J100" s="169"/>
      <c r="K100" s="210"/>
      <c r="L100" s="169"/>
      <c r="M100" s="169"/>
      <c r="N100" s="169"/>
      <c r="O100" s="169"/>
      <c r="P100" s="169"/>
      <c r="Q100" s="169"/>
      <c r="R100" s="169"/>
      <c r="S100" s="169"/>
      <c r="T100" s="169"/>
      <c r="U100" s="169"/>
      <c r="V100" s="169"/>
      <c r="W100" s="169"/>
      <c r="X100" s="169"/>
      <c r="Y100" s="169"/>
      <c r="Z100" s="169"/>
    </row>
    <row r="101" spans="1:26" ht="15.75" hidden="1" customHeight="1" x14ac:dyDescent="0.15">
      <c r="A101" s="147"/>
      <c r="B101" s="147"/>
      <c r="C101" s="169"/>
      <c r="D101" s="169"/>
      <c r="E101" s="169"/>
      <c r="F101" s="169"/>
      <c r="G101" s="169"/>
      <c r="H101" s="169"/>
      <c r="I101" s="203"/>
      <c r="J101" s="169"/>
      <c r="K101" s="210"/>
      <c r="L101" s="169"/>
      <c r="M101" s="169"/>
      <c r="N101" s="169"/>
      <c r="O101" s="169"/>
      <c r="P101" s="169"/>
      <c r="Q101" s="169"/>
      <c r="R101" s="169"/>
      <c r="S101" s="169"/>
      <c r="T101" s="169"/>
      <c r="U101" s="169"/>
      <c r="V101" s="169"/>
      <c r="W101" s="169"/>
      <c r="X101" s="169"/>
      <c r="Y101" s="169"/>
      <c r="Z101" s="169"/>
    </row>
    <row r="102" spans="1:26" ht="15.75" hidden="1" customHeight="1" x14ac:dyDescent="0.15">
      <c r="A102" s="147"/>
      <c r="B102" s="147"/>
      <c r="C102" s="169"/>
      <c r="D102" s="169"/>
      <c r="E102" s="169"/>
      <c r="F102" s="169"/>
      <c r="G102" s="169"/>
      <c r="H102" s="169"/>
      <c r="I102" s="203"/>
      <c r="J102" s="169"/>
      <c r="K102" s="210"/>
      <c r="L102" s="169"/>
      <c r="M102" s="169"/>
      <c r="N102" s="169"/>
      <c r="O102" s="169"/>
      <c r="P102" s="169"/>
      <c r="Q102" s="169"/>
      <c r="R102" s="169"/>
      <c r="S102" s="169"/>
      <c r="T102" s="169"/>
      <c r="U102" s="169"/>
      <c r="V102" s="169"/>
      <c r="W102" s="169"/>
      <c r="X102" s="169"/>
      <c r="Y102" s="169"/>
      <c r="Z102" s="169"/>
    </row>
    <row r="103" spans="1:26" ht="15.75" hidden="1" customHeight="1" x14ac:dyDescent="0.15">
      <c r="A103" s="147"/>
      <c r="B103" s="147"/>
      <c r="C103" s="169"/>
      <c r="D103" s="169"/>
      <c r="E103" s="169"/>
      <c r="F103" s="169"/>
      <c r="G103" s="169"/>
      <c r="H103" s="169"/>
      <c r="I103" s="203"/>
      <c r="J103" s="169"/>
      <c r="K103" s="210"/>
      <c r="L103" s="169"/>
      <c r="M103" s="169"/>
      <c r="N103" s="169"/>
      <c r="O103" s="169"/>
      <c r="P103" s="169"/>
      <c r="Q103" s="169"/>
      <c r="R103" s="169"/>
      <c r="S103" s="169"/>
      <c r="T103" s="169"/>
      <c r="U103" s="169"/>
      <c r="V103" s="169"/>
      <c r="W103" s="169"/>
      <c r="X103" s="169"/>
      <c r="Y103" s="169"/>
      <c r="Z103" s="169"/>
    </row>
    <row r="104" spans="1:26" ht="15.75" hidden="1" customHeight="1" x14ac:dyDescent="0.15">
      <c r="A104" s="147"/>
      <c r="B104" s="147"/>
      <c r="C104" s="169"/>
      <c r="D104" s="169"/>
      <c r="E104" s="169"/>
      <c r="F104" s="169"/>
      <c r="G104" s="169"/>
      <c r="H104" s="169"/>
      <c r="I104" s="203"/>
      <c r="J104" s="169"/>
      <c r="K104" s="210"/>
      <c r="L104" s="169"/>
      <c r="M104" s="169"/>
      <c r="N104" s="169"/>
      <c r="O104" s="169"/>
      <c r="P104" s="169"/>
      <c r="Q104" s="169"/>
      <c r="R104" s="169"/>
      <c r="S104" s="169"/>
      <c r="T104" s="169"/>
      <c r="U104" s="169"/>
      <c r="V104" s="169"/>
      <c r="W104" s="169"/>
      <c r="X104" s="169"/>
      <c r="Y104" s="169"/>
      <c r="Z104" s="169"/>
    </row>
    <row r="105" spans="1:26" ht="15.75" hidden="1" customHeight="1" x14ac:dyDescent="0.15">
      <c r="A105" s="147"/>
      <c r="B105" s="147"/>
      <c r="C105" s="169"/>
      <c r="D105" s="169"/>
      <c r="E105" s="169"/>
      <c r="F105" s="169"/>
      <c r="G105" s="169"/>
      <c r="H105" s="169"/>
      <c r="I105" s="203"/>
      <c r="J105" s="169"/>
      <c r="K105" s="210"/>
      <c r="L105" s="169"/>
      <c r="M105" s="169"/>
      <c r="N105" s="169"/>
      <c r="O105" s="169"/>
      <c r="P105" s="169"/>
      <c r="Q105" s="169"/>
      <c r="R105" s="169"/>
      <c r="S105" s="169"/>
      <c r="T105" s="169"/>
      <c r="U105" s="169"/>
      <c r="V105" s="169"/>
      <c r="W105" s="169"/>
      <c r="X105" s="169"/>
      <c r="Y105" s="169"/>
      <c r="Z105" s="169"/>
    </row>
    <row r="106" spans="1:26" ht="15.75" hidden="1" customHeight="1" x14ac:dyDescent="0.15">
      <c r="A106" s="147"/>
      <c r="B106" s="147"/>
      <c r="C106" s="169"/>
      <c r="D106" s="169"/>
      <c r="E106" s="169"/>
      <c r="F106" s="169"/>
      <c r="G106" s="169"/>
      <c r="H106" s="169"/>
      <c r="I106" s="203"/>
      <c r="J106" s="169"/>
      <c r="K106" s="210"/>
      <c r="L106" s="169"/>
      <c r="M106" s="169"/>
      <c r="N106" s="169"/>
      <c r="O106" s="169"/>
      <c r="P106" s="169"/>
      <c r="Q106" s="169"/>
      <c r="R106" s="169"/>
      <c r="S106" s="169"/>
      <c r="T106" s="169"/>
      <c r="U106" s="169"/>
      <c r="V106" s="169"/>
      <c r="W106" s="169"/>
      <c r="X106" s="169"/>
      <c r="Y106" s="169"/>
      <c r="Z106" s="169"/>
    </row>
    <row r="107" spans="1:26" ht="15.75" hidden="1" customHeight="1" x14ac:dyDescent="0.15">
      <c r="A107" s="147"/>
      <c r="B107" s="147"/>
      <c r="C107" s="169"/>
      <c r="D107" s="169"/>
      <c r="E107" s="169"/>
      <c r="F107" s="169"/>
      <c r="G107" s="169"/>
      <c r="H107" s="169"/>
      <c r="I107" s="203"/>
      <c r="J107" s="169"/>
      <c r="K107" s="210"/>
      <c r="L107" s="169"/>
      <c r="M107" s="169"/>
      <c r="N107" s="169"/>
      <c r="O107" s="169"/>
      <c r="P107" s="169"/>
      <c r="Q107" s="169"/>
      <c r="R107" s="169"/>
      <c r="S107" s="169"/>
      <c r="T107" s="169"/>
      <c r="U107" s="169"/>
      <c r="V107" s="169"/>
      <c r="W107" s="169"/>
      <c r="X107" s="169"/>
      <c r="Y107" s="169"/>
      <c r="Z107" s="169"/>
    </row>
    <row r="108" spans="1:26" ht="20.100000000000001" customHeight="1" x14ac:dyDescent="0.15">
      <c r="A108" s="147"/>
      <c r="B108" s="147"/>
      <c r="C108" s="169"/>
      <c r="D108" s="169"/>
      <c r="E108" s="169"/>
      <c r="F108" s="169"/>
      <c r="G108" s="169"/>
      <c r="H108" s="169"/>
      <c r="I108" s="203"/>
      <c r="J108" s="169"/>
      <c r="K108" s="210"/>
      <c r="L108" s="169"/>
      <c r="M108" s="169"/>
      <c r="N108" s="169"/>
      <c r="O108" s="169"/>
      <c r="P108" s="169"/>
      <c r="Q108" s="169"/>
      <c r="R108" s="169"/>
      <c r="S108" s="169"/>
      <c r="T108" s="169"/>
      <c r="U108" s="169"/>
      <c r="V108" s="169"/>
      <c r="W108" s="169"/>
      <c r="X108" s="169"/>
      <c r="Y108" s="169"/>
      <c r="Z108" s="169"/>
    </row>
    <row r="109" spans="1:26" ht="20.100000000000001" customHeight="1" x14ac:dyDescent="0.15">
      <c r="A109" s="147"/>
      <c r="B109" s="147"/>
      <c r="C109" s="157" t="s">
        <v>97</v>
      </c>
      <c r="D109" s="158"/>
      <c r="E109" s="158"/>
      <c r="F109" s="158"/>
      <c r="G109" s="158"/>
      <c r="H109" s="159"/>
      <c r="Q109" s="211"/>
    </row>
    <row r="110" spans="1:26" ht="15" customHeight="1" x14ac:dyDescent="0.15">
      <c r="A110" s="147"/>
      <c r="B110" s="147"/>
      <c r="C110" s="212"/>
      <c r="D110" s="213"/>
      <c r="E110" s="213"/>
      <c r="F110" s="213"/>
      <c r="G110" s="213"/>
      <c r="H110" s="213"/>
      <c r="I110" s="214"/>
      <c r="J110" s="164"/>
      <c r="K110" s="214"/>
      <c r="L110" s="164"/>
      <c r="M110" s="164"/>
      <c r="N110" s="164"/>
      <c r="O110" s="164"/>
      <c r="P110" s="164"/>
      <c r="Q110" s="215"/>
      <c r="R110" s="164"/>
      <c r="S110" s="164"/>
      <c r="T110" s="164"/>
      <c r="U110" s="164"/>
      <c r="V110" s="164"/>
      <c r="W110" s="164"/>
      <c r="X110" s="164"/>
      <c r="Y110" s="164"/>
      <c r="Z110" s="187"/>
    </row>
    <row r="111" spans="1:26" ht="30" customHeight="1" x14ac:dyDescent="0.15">
      <c r="A111" s="147"/>
      <c r="B111" s="147"/>
      <c r="C111" s="212"/>
      <c r="D111" s="216" t="s">
        <v>133</v>
      </c>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188"/>
    </row>
    <row r="112" spans="1:26" ht="20.100000000000001" customHeight="1" x14ac:dyDescent="0.15">
      <c r="A112" s="147"/>
      <c r="B112" s="147"/>
      <c r="C112" s="171"/>
      <c r="D112" s="167">
        <v>1</v>
      </c>
      <c r="E112" s="145" t="s">
        <v>98</v>
      </c>
      <c r="I112" s="24"/>
      <c r="J112" s="24"/>
      <c r="K112" s="24"/>
      <c r="L112" s="24"/>
      <c r="M112" s="24"/>
      <c r="N112" s="24"/>
      <c r="O112" s="24"/>
      <c r="P112" s="24"/>
      <c r="Q112" s="84"/>
      <c r="R112" s="24"/>
      <c r="S112" s="24"/>
      <c r="T112" s="24"/>
      <c r="U112" s="24"/>
      <c r="V112" s="24"/>
      <c r="W112" s="24"/>
      <c r="X112" s="24"/>
      <c r="Y112" s="24"/>
      <c r="Z112" s="188"/>
    </row>
    <row r="113" spans="1:26" ht="20.100000000000001" customHeight="1" x14ac:dyDescent="0.15">
      <c r="A113" s="147"/>
      <c r="B113" s="147"/>
      <c r="C113" s="171"/>
      <c r="D113" s="167"/>
      <c r="E113" s="169"/>
      <c r="F113" s="169"/>
      <c r="G113" s="169"/>
      <c r="H113" s="169"/>
      <c r="I113" s="193"/>
      <c r="J113" s="189" t="s">
        <v>99</v>
      </c>
      <c r="K113" s="217"/>
      <c r="L113" s="185"/>
      <c r="M113" s="185"/>
      <c r="N113" s="185"/>
      <c r="O113" s="185"/>
      <c r="P113" s="185"/>
      <c r="Q113" s="218"/>
      <c r="R113" s="185"/>
      <c r="S113" s="185"/>
      <c r="T113" s="185"/>
      <c r="U113" s="185"/>
      <c r="V113" s="185"/>
      <c r="W113" s="185"/>
      <c r="X113" s="185"/>
      <c r="Y113" s="185"/>
      <c r="Z113" s="188"/>
    </row>
    <row r="114" spans="1:26" ht="20.100000000000001" customHeight="1" x14ac:dyDescent="0.15">
      <c r="A114" s="147">
        <f>IFERROR(IF(AND(TRIM($I114)&lt;&gt;"", NOT(OR(IFERROR(SEARCH(" ",$I114),0)&gt;0, IFERROR(SEARCH("　",$I114),0)&gt;0))),1001,0),3)</f>
        <v>0</v>
      </c>
      <c r="B114" s="147"/>
      <c r="C114" s="171"/>
      <c r="D114" s="167">
        <f>D112+1</f>
        <v>2</v>
      </c>
      <c r="E114" s="145" t="s">
        <v>112</v>
      </c>
      <c r="I114" s="24"/>
      <c r="J114" s="24"/>
      <c r="K114" s="24"/>
      <c r="L114" s="24"/>
      <c r="M114" s="24"/>
      <c r="N114" s="24"/>
      <c r="O114" s="24"/>
      <c r="P114" s="24"/>
      <c r="Q114" s="24"/>
      <c r="R114" s="24"/>
      <c r="S114" s="24"/>
      <c r="T114" s="24"/>
      <c r="U114" s="24"/>
      <c r="V114" s="24"/>
      <c r="W114" s="24"/>
      <c r="X114" s="24"/>
      <c r="Y114" s="24"/>
      <c r="Z114" s="188"/>
    </row>
    <row r="115" spans="1:26" ht="20.100000000000001" customHeight="1" x14ac:dyDescent="0.15">
      <c r="A115" s="147"/>
      <c r="B115" s="147"/>
      <c r="C115" s="171"/>
      <c r="D115" s="167"/>
      <c r="E115" s="169"/>
      <c r="F115" s="169"/>
      <c r="G115" s="169"/>
      <c r="H115" s="169"/>
      <c r="I115" s="193"/>
      <c r="J115" s="189" t="s">
        <v>81</v>
      </c>
      <c r="K115" s="189"/>
      <c r="L115" s="189"/>
      <c r="M115" s="189"/>
      <c r="N115" s="189"/>
      <c r="O115" s="189"/>
      <c r="P115" s="189"/>
      <c r="Q115" s="189"/>
      <c r="R115" s="189"/>
      <c r="S115" s="189"/>
      <c r="T115" s="189"/>
      <c r="U115" s="189"/>
      <c r="V115" s="189"/>
      <c r="W115" s="189"/>
      <c r="X115" s="189"/>
      <c r="Y115" s="189"/>
      <c r="Z115" s="188"/>
    </row>
    <row r="116" spans="1:26" ht="20.100000000000001" customHeight="1" x14ac:dyDescent="0.15">
      <c r="A116" s="147">
        <f>IFERROR(IF(AND(TRIM($I116)&lt;&gt;"", NOT(OR(IFERROR(SEARCH(" ",$I116),0)&gt;0, IFERROR(SEARCH("　",$I116),0)&gt;0))),1001,0),3)</f>
        <v>0</v>
      </c>
      <c r="B116" s="147"/>
      <c r="C116" s="171"/>
      <c r="D116" s="167">
        <f>D114+1</f>
        <v>3</v>
      </c>
      <c r="E116" s="145" t="s">
        <v>113</v>
      </c>
      <c r="I116" s="24"/>
      <c r="J116" s="24"/>
      <c r="K116" s="24"/>
      <c r="L116" s="24"/>
      <c r="M116" s="24"/>
      <c r="N116" s="24"/>
      <c r="O116" s="24"/>
      <c r="P116" s="24"/>
      <c r="Q116" s="24"/>
      <c r="R116" s="24"/>
      <c r="S116" s="24"/>
      <c r="T116" s="24"/>
      <c r="U116" s="24"/>
      <c r="V116" s="24"/>
      <c r="W116" s="24"/>
      <c r="X116" s="24"/>
      <c r="Y116" s="24"/>
      <c r="Z116" s="188"/>
    </row>
    <row r="117" spans="1:26" ht="20.100000000000001" customHeight="1" x14ac:dyDescent="0.15">
      <c r="A117" s="147"/>
      <c r="B117" s="147"/>
      <c r="C117" s="171"/>
      <c r="D117" s="169"/>
      <c r="E117" s="169"/>
      <c r="F117" s="169"/>
      <c r="G117" s="169"/>
      <c r="H117" s="169"/>
      <c r="I117" s="193"/>
      <c r="J117" s="189" t="s">
        <v>83</v>
      </c>
      <c r="K117" s="189"/>
      <c r="L117" s="189"/>
      <c r="M117" s="189"/>
      <c r="N117" s="189"/>
      <c r="O117" s="189"/>
      <c r="P117" s="189"/>
      <c r="Q117" s="189"/>
      <c r="R117" s="189"/>
      <c r="S117" s="189"/>
      <c r="T117" s="189"/>
      <c r="U117" s="189"/>
      <c r="V117" s="189"/>
      <c r="W117" s="189"/>
      <c r="X117" s="189"/>
      <c r="Y117" s="189"/>
      <c r="Z117" s="188"/>
    </row>
    <row r="118" spans="1:26" ht="20.100000000000001" customHeight="1" x14ac:dyDescent="0.15">
      <c r="A118" s="147"/>
      <c r="B118" s="147"/>
      <c r="C118" s="171"/>
      <c r="D118" s="167">
        <f>D116+1</f>
        <v>4</v>
      </c>
      <c r="E118" s="145" t="s">
        <v>76</v>
      </c>
      <c r="I118" s="78"/>
      <c r="J118" s="79"/>
      <c r="K118" s="79"/>
      <c r="L118" s="79"/>
      <c r="M118" s="79"/>
      <c r="N118" s="169"/>
      <c r="O118" s="169"/>
      <c r="P118" s="169"/>
      <c r="Q118" s="169"/>
      <c r="R118" s="169"/>
      <c r="S118" s="169"/>
      <c r="T118" s="169"/>
      <c r="U118" s="169"/>
      <c r="V118" s="169"/>
      <c r="W118" s="169"/>
      <c r="X118" s="169"/>
      <c r="Y118" s="169"/>
      <c r="Z118" s="188"/>
    </row>
    <row r="119" spans="1:26" ht="20.100000000000001" customHeight="1" x14ac:dyDescent="0.15">
      <c r="A119" s="147"/>
      <c r="B119" s="147"/>
      <c r="C119" s="171"/>
      <c r="D119" s="167"/>
      <c r="E119" s="169"/>
      <c r="F119" s="169"/>
      <c r="G119" s="169"/>
      <c r="H119" s="169"/>
      <c r="I119" s="184"/>
      <c r="J119" s="189" t="s">
        <v>149</v>
      </c>
      <c r="K119" s="185"/>
      <c r="L119" s="185"/>
      <c r="M119" s="185"/>
      <c r="N119" s="185"/>
      <c r="O119" s="185"/>
      <c r="P119" s="185"/>
      <c r="Q119" s="185"/>
      <c r="R119" s="185"/>
      <c r="S119" s="185"/>
      <c r="T119" s="185"/>
      <c r="U119" s="185"/>
      <c r="V119" s="185"/>
      <c r="W119" s="185"/>
      <c r="X119" s="185"/>
      <c r="Y119" s="185"/>
      <c r="Z119" s="188"/>
    </row>
    <row r="120" spans="1:26" ht="20.100000000000001" customHeight="1" x14ac:dyDescent="0.15">
      <c r="A120" s="147">
        <f>IFERROR(IF(AND(TRIM($I120)&lt;&gt;"", AND(OR(ISERROR(FIND("@"&amp;LEFT($I120,3)&amp;"@", 都道府県3))=FALSE, ISERROR(FIND("@"&amp;LEFT($I120,4)&amp;"@",都道府県4))=FALSE))=FALSE),1001,0),3)</f>
        <v>0</v>
      </c>
      <c r="B120" s="147"/>
      <c r="C120" s="171"/>
      <c r="D120" s="167">
        <f>D118+1</f>
        <v>5</v>
      </c>
      <c r="E120" s="145" t="s">
        <v>77</v>
      </c>
      <c r="I120" s="80"/>
      <c r="J120" s="80"/>
      <c r="K120" s="80"/>
      <c r="L120" s="80"/>
      <c r="M120" s="80"/>
      <c r="N120" s="80"/>
      <c r="O120" s="80"/>
      <c r="P120" s="80"/>
      <c r="Q120" s="81"/>
      <c r="R120" s="80"/>
      <c r="S120" s="80"/>
      <c r="T120" s="80"/>
      <c r="U120" s="80"/>
      <c r="V120" s="80"/>
      <c r="W120" s="80"/>
      <c r="X120" s="80"/>
      <c r="Y120" s="80"/>
      <c r="Z120" s="188"/>
    </row>
    <row r="121" spans="1:26" ht="20.100000000000001" customHeight="1" x14ac:dyDescent="0.15">
      <c r="A121" s="147"/>
      <c r="B121" s="147"/>
      <c r="C121" s="171"/>
      <c r="D121" s="167"/>
      <c r="E121" s="169"/>
      <c r="F121" s="169"/>
      <c r="G121" s="169"/>
      <c r="H121" s="169"/>
      <c r="I121" s="184"/>
      <c r="J121" s="189" t="s">
        <v>114</v>
      </c>
      <c r="K121" s="185"/>
      <c r="L121" s="185"/>
      <c r="M121" s="185"/>
      <c r="N121" s="185"/>
      <c r="O121" s="185"/>
      <c r="P121" s="185"/>
      <c r="Q121" s="185"/>
      <c r="R121" s="185"/>
      <c r="S121" s="185"/>
      <c r="T121" s="185"/>
      <c r="U121" s="185"/>
      <c r="V121" s="185"/>
      <c r="W121" s="185"/>
      <c r="X121" s="185"/>
      <c r="Y121" s="185"/>
      <c r="Z121" s="188"/>
    </row>
    <row r="122" spans="1:26" ht="20.100000000000001" customHeight="1" x14ac:dyDescent="0.15">
      <c r="A122" s="147">
        <f>IFERROR(IF(AND(TRIM($I122)&lt;&gt;"", NOT(AND(ISNUMBER(VALUE(SUBSTITUTE($I122,"-",""))), IFERROR(SEARCH("-",$I122),0)&gt;0))),1001,0),3)</f>
        <v>0</v>
      </c>
      <c r="B122" s="147"/>
      <c r="C122" s="171"/>
      <c r="D122" s="167">
        <f>D120+1</f>
        <v>6</v>
      </c>
      <c r="E122" s="145" t="s">
        <v>84</v>
      </c>
      <c r="I122" s="24"/>
      <c r="J122" s="24"/>
      <c r="K122" s="24"/>
      <c r="L122" s="24"/>
      <c r="M122" s="24"/>
      <c r="O122" s="194" t="s">
        <v>85</v>
      </c>
      <c r="P122" s="1"/>
      <c r="Q122" s="145" t="s">
        <v>86</v>
      </c>
      <c r="Y122" s="185"/>
      <c r="Z122" s="188"/>
    </row>
    <row r="123" spans="1:26" ht="20.100000000000001" customHeight="1" x14ac:dyDescent="0.15">
      <c r="A123" s="147"/>
      <c r="B123" s="147"/>
      <c r="C123" s="190"/>
      <c r="D123" s="169"/>
      <c r="E123" s="169"/>
      <c r="F123" s="169"/>
      <c r="G123" s="169"/>
      <c r="H123" s="169"/>
      <c r="I123" s="184"/>
      <c r="J123" s="189" t="s">
        <v>115</v>
      </c>
      <c r="K123" s="185"/>
      <c r="L123" s="185"/>
      <c r="M123" s="185"/>
      <c r="N123" s="185"/>
      <c r="O123" s="185"/>
      <c r="P123" s="185"/>
      <c r="Q123" s="185"/>
      <c r="R123" s="185"/>
      <c r="S123" s="185"/>
      <c r="T123" s="185"/>
      <c r="U123" s="185"/>
      <c r="V123" s="185"/>
      <c r="W123" s="185"/>
      <c r="X123" s="185"/>
      <c r="Y123" s="185"/>
      <c r="Z123" s="188"/>
    </row>
    <row r="124" spans="1:26" ht="20.100000000000001" customHeight="1" x14ac:dyDescent="0.15">
      <c r="A124" s="147">
        <f>IFERROR(IF(AND(TRIM($I124)&lt;&gt;"", NOT(AND(ISNUMBER(VALUE(SUBSTITUTE($I124,"-",""))), IFERROR(SEARCH("-",$I124),0)&gt;0))),1001,0),3)</f>
        <v>0</v>
      </c>
      <c r="B124" s="147"/>
      <c r="C124" s="171"/>
      <c r="D124" s="167">
        <f>D122+1</f>
        <v>7</v>
      </c>
      <c r="E124" s="145" t="s">
        <v>88</v>
      </c>
      <c r="I124" s="24"/>
      <c r="J124" s="24"/>
      <c r="K124" s="24"/>
      <c r="L124" s="24"/>
      <c r="M124" s="24"/>
      <c r="N124" s="185"/>
      <c r="O124" s="185"/>
      <c r="P124" s="185"/>
      <c r="Q124" s="185"/>
      <c r="R124" s="185"/>
      <c r="S124" s="185"/>
      <c r="T124" s="185"/>
      <c r="U124" s="185"/>
      <c r="V124" s="185"/>
      <c r="W124" s="185"/>
      <c r="X124" s="185"/>
      <c r="Y124" s="185"/>
      <c r="Z124" s="188"/>
    </row>
    <row r="125" spans="1:26" ht="20.100000000000001" customHeight="1" x14ac:dyDescent="0.15">
      <c r="A125" s="147"/>
      <c r="B125" s="147"/>
      <c r="C125" s="190"/>
      <c r="D125" s="169"/>
      <c r="E125" s="169"/>
      <c r="F125" s="169"/>
      <c r="G125" s="169"/>
      <c r="H125" s="169"/>
      <c r="I125" s="184"/>
      <c r="J125" s="189" t="s">
        <v>115</v>
      </c>
      <c r="K125" s="185"/>
      <c r="L125" s="185"/>
      <c r="M125" s="185"/>
      <c r="N125" s="185"/>
      <c r="O125" s="185"/>
      <c r="P125" s="185"/>
      <c r="Q125" s="185"/>
      <c r="R125" s="185"/>
      <c r="S125" s="185"/>
      <c r="T125" s="185"/>
      <c r="U125" s="185"/>
      <c r="V125" s="185"/>
      <c r="W125" s="185"/>
      <c r="X125" s="185"/>
      <c r="Y125" s="185"/>
      <c r="Z125" s="188"/>
    </row>
    <row r="126" spans="1:26" ht="20.100000000000001" customHeight="1" x14ac:dyDescent="0.15">
      <c r="A126" s="147">
        <f>IFERROR(IF(AND(TRIM($I126)&lt;&gt;"", NOT(IFERROR(SEARCH("@",$I126),0)&gt;0)),1001,0),3)</f>
        <v>0</v>
      </c>
      <c r="B126" s="147"/>
      <c r="C126" s="171"/>
      <c r="D126" s="167">
        <f>D124+1</f>
        <v>8</v>
      </c>
      <c r="E126" s="145" t="s">
        <v>89</v>
      </c>
      <c r="I126" s="24"/>
      <c r="J126" s="24"/>
      <c r="K126" s="24"/>
      <c r="L126" s="24"/>
      <c r="M126" s="24"/>
      <c r="N126" s="24"/>
      <c r="O126" s="24"/>
      <c r="P126" s="24"/>
      <c r="Q126" s="83"/>
      <c r="R126" s="24"/>
      <c r="S126" s="24"/>
      <c r="T126" s="24"/>
      <c r="U126" s="24"/>
      <c r="V126" s="24"/>
      <c r="W126" s="24"/>
      <c r="X126" s="24"/>
      <c r="Y126" s="24"/>
      <c r="Z126" s="188"/>
    </row>
    <row r="127" spans="1:26" ht="20.100000000000001" customHeight="1" x14ac:dyDescent="0.15">
      <c r="A127" s="147"/>
      <c r="B127" s="147"/>
      <c r="C127" s="190"/>
      <c r="D127" s="169"/>
      <c r="E127" s="169"/>
      <c r="F127" s="169"/>
      <c r="G127" s="169"/>
      <c r="H127" s="169"/>
      <c r="I127" s="184"/>
      <c r="J127" s="219" t="s">
        <v>156</v>
      </c>
      <c r="K127" s="217"/>
      <c r="L127" s="185"/>
      <c r="M127" s="185"/>
      <c r="N127" s="185"/>
      <c r="O127" s="185"/>
      <c r="P127" s="185"/>
      <c r="Q127" s="220"/>
      <c r="R127" s="185"/>
      <c r="S127" s="185"/>
      <c r="T127" s="185"/>
      <c r="U127" s="185"/>
      <c r="V127" s="185"/>
      <c r="W127" s="185"/>
      <c r="X127" s="185"/>
      <c r="Y127" s="185"/>
      <c r="Z127" s="188"/>
    </row>
    <row r="128" spans="1:26" ht="20.100000000000001" customHeight="1" x14ac:dyDescent="0.15">
      <c r="A128" s="147"/>
      <c r="B128" s="147"/>
      <c r="C128" s="200"/>
      <c r="D128" s="180"/>
      <c r="E128" s="180"/>
      <c r="F128" s="180"/>
      <c r="G128" s="180"/>
      <c r="H128" s="180"/>
      <c r="I128" s="202"/>
      <c r="J128" s="201"/>
      <c r="K128" s="202"/>
      <c r="L128" s="201"/>
      <c r="M128" s="201"/>
      <c r="N128" s="201"/>
      <c r="O128" s="201"/>
      <c r="P128" s="201"/>
      <c r="Q128" s="221"/>
      <c r="R128" s="201"/>
      <c r="S128" s="201"/>
      <c r="T128" s="201"/>
      <c r="U128" s="201"/>
      <c r="V128" s="201"/>
      <c r="W128" s="201"/>
      <c r="X128" s="201"/>
      <c r="Y128" s="201"/>
      <c r="Z128" s="183"/>
    </row>
    <row r="129" spans="1:26" ht="20.100000000000001" customHeight="1" x14ac:dyDescent="0.15">
      <c r="A129" s="147"/>
      <c r="B129" s="147"/>
      <c r="C129" s="169"/>
      <c r="D129" s="169"/>
      <c r="E129" s="169"/>
      <c r="F129" s="169"/>
      <c r="G129" s="169"/>
      <c r="H129" s="169"/>
      <c r="I129" s="204"/>
      <c r="J129" s="204"/>
      <c r="K129" s="204"/>
      <c r="L129" s="204"/>
      <c r="M129" s="204"/>
      <c r="N129" s="204"/>
      <c r="O129" s="204"/>
      <c r="P129" s="204"/>
      <c r="Q129" s="222"/>
      <c r="R129" s="204"/>
      <c r="S129" s="204"/>
      <c r="T129" s="204"/>
      <c r="U129" s="204"/>
      <c r="V129" s="204"/>
      <c r="W129" s="204"/>
      <c r="X129" s="204"/>
      <c r="Y129" s="204"/>
      <c r="Z129" s="169"/>
    </row>
    <row r="130" spans="1:26" ht="15.75" hidden="1" customHeight="1" x14ac:dyDescent="0.15">
      <c r="A130" s="147"/>
      <c r="B130" s="147"/>
      <c r="C130" s="169"/>
      <c r="D130" s="169"/>
      <c r="E130" s="169"/>
      <c r="F130" s="169"/>
      <c r="G130" s="169"/>
      <c r="H130" s="169"/>
      <c r="I130" s="204"/>
      <c r="J130" s="204"/>
      <c r="K130" s="204"/>
      <c r="L130" s="204"/>
      <c r="M130" s="204"/>
      <c r="N130" s="204"/>
      <c r="O130" s="204"/>
      <c r="P130" s="204"/>
      <c r="Q130" s="222"/>
      <c r="R130" s="204"/>
      <c r="S130" s="204"/>
      <c r="T130" s="204"/>
      <c r="U130" s="204"/>
      <c r="V130" s="204"/>
      <c r="W130" s="204"/>
      <c r="X130" s="204"/>
      <c r="Y130" s="204"/>
      <c r="Z130" s="169"/>
    </row>
    <row r="131" spans="1:26" ht="15.75" hidden="1" customHeight="1" x14ac:dyDescent="0.15">
      <c r="A131" s="147"/>
      <c r="B131" s="147"/>
      <c r="C131" s="169"/>
      <c r="D131" s="169"/>
      <c r="E131" s="169"/>
      <c r="F131" s="169"/>
      <c r="G131" s="169"/>
      <c r="H131" s="169"/>
      <c r="I131" s="204"/>
      <c r="J131" s="204"/>
      <c r="K131" s="204"/>
      <c r="L131" s="204"/>
      <c r="M131" s="204"/>
      <c r="N131" s="204"/>
      <c r="O131" s="204"/>
      <c r="P131" s="204"/>
      <c r="Q131" s="222"/>
      <c r="R131" s="204"/>
      <c r="S131" s="204"/>
      <c r="T131" s="204"/>
      <c r="U131" s="204"/>
      <c r="V131" s="204"/>
      <c r="W131" s="204"/>
      <c r="X131" s="204"/>
      <c r="Y131" s="204"/>
      <c r="Z131" s="169"/>
    </row>
    <row r="132" spans="1:26" ht="15.75" hidden="1" customHeight="1" x14ac:dyDescent="0.15">
      <c r="A132" s="147"/>
      <c r="B132" s="147"/>
      <c r="C132" s="169"/>
      <c r="D132" s="169"/>
      <c r="E132" s="169"/>
      <c r="F132" s="169"/>
      <c r="G132" s="169"/>
      <c r="H132" s="169"/>
      <c r="I132" s="204"/>
      <c r="J132" s="204"/>
      <c r="K132" s="204"/>
      <c r="L132" s="204"/>
      <c r="M132" s="204"/>
      <c r="N132" s="204"/>
      <c r="O132" s="204"/>
      <c r="P132" s="204"/>
      <c r="Q132" s="222"/>
      <c r="R132" s="204"/>
      <c r="S132" s="204"/>
      <c r="T132" s="204"/>
      <c r="U132" s="204"/>
      <c r="V132" s="204"/>
      <c r="W132" s="204"/>
      <c r="X132" s="204"/>
      <c r="Y132" s="204"/>
      <c r="Z132" s="169"/>
    </row>
    <row r="133" spans="1:26" ht="15.75" hidden="1" customHeight="1" x14ac:dyDescent="0.15">
      <c r="A133" s="147"/>
      <c r="B133" s="147"/>
      <c r="C133" s="169"/>
      <c r="D133" s="169"/>
      <c r="E133" s="169"/>
      <c r="F133" s="169"/>
      <c r="G133" s="169"/>
      <c r="H133" s="169"/>
      <c r="I133" s="204"/>
      <c r="J133" s="204"/>
      <c r="K133" s="204"/>
      <c r="L133" s="204"/>
      <c r="M133" s="204"/>
      <c r="N133" s="204"/>
      <c r="O133" s="204"/>
      <c r="P133" s="204"/>
      <c r="Q133" s="222"/>
      <c r="R133" s="204"/>
      <c r="S133" s="204"/>
      <c r="T133" s="204"/>
      <c r="U133" s="204"/>
      <c r="V133" s="204"/>
      <c r="W133" s="204"/>
      <c r="X133" s="204"/>
      <c r="Y133" s="204"/>
      <c r="Z133" s="169"/>
    </row>
    <row r="134" spans="1:26" ht="15.75" hidden="1" customHeight="1" x14ac:dyDescent="0.15">
      <c r="A134" s="147"/>
      <c r="B134" s="147"/>
      <c r="C134" s="169"/>
      <c r="D134" s="169"/>
      <c r="E134" s="169"/>
      <c r="F134" s="169"/>
      <c r="G134" s="169"/>
      <c r="H134" s="169"/>
      <c r="I134" s="204"/>
      <c r="J134" s="204"/>
      <c r="K134" s="204"/>
      <c r="L134" s="204"/>
      <c r="M134" s="204"/>
      <c r="N134" s="204"/>
      <c r="O134" s="204"/>
      <c r="P134" s="204"/>
      <c r="Q134" s="222"/>
      <c r="R134" s="204"/>
      <c r="S134" s="204"/>
      <c r="T134" s="204"/>
      <c r="U134" s="204"/>
      <c r="V134" s="204"/>
      <c r="W134" s="204"/>
      <c r="X134" s="204"/>
      <c r="Y134" s="204"/>
      <c r="Z134" s="169"/>
    </row>
    <row r="135" spans="1:26" ht="15.75" hidden="1" customHeight="1" x14ac:dyDescent="0.15">
      <c r="A135" s="147"/>
      <c r="B135" s="147"/>
      <c r="C135" s="169"/>
      <c r="D135" s="169"/>
      <c r="E135" s="169"/>
      <c r="F135" s="169"/>
      <c r="G135" s="169"/>
      <c r="H135" s="169"/>
      <c r="I135" s="204"/>
      <c r="J135" s="204"/>
      <c r="K135" s="204"/>
      <c r="L135" s="204"/>
      <c r="M135" s="204"/>
      <c r="N135" s="204"/>
      <c r="O135" s="204"/>
      <c r="P135" s="204"/>
      <c r="Q135" s="222"/>
      <c r="R135" s="204"/>
      <c r="S135" s="204"/>
      <c r="T135" s="204"/>
      <c r="U135" s="204"/>
      <c r="V135" s="204"/>
      <c r="W135" s="204"/>
      <c r="X135" s="204"/>
      <c r="Y135" s="204"/>
      <c r="Z135" s="169"/>
    </row>
    <row r="136" spans="1:26" ht="15.75" hidden="1" customHeight="1" x14ac:dyDescent="0.15">
      <c r="A136" s="147"/>
      <c r="B136" s="147"/>
      <c r="C136" s="169"/>
      <c r="D136" s="169"/>
      <c r="E136" s="169"/>
      <c r="F136" s="169"/>
      <c r="G136" s="169"/>
      <c r="H136" s="169"/>
      <c r="I136" s="204"/>
      <c r="J136" s="204"/>
      <c r="K136" s="204"/>
      <c r="L136" s="204"/>
      <c r="M136" s="204"/>
      <c r="N136" s="204"/>
      <c r="O136" s="204"/>
      <c r="P136" s="204"/>
      <c r="Q136" s="222"/>
      <c r="R136" s="204"/>
      <c r="S136" s="204"/>
      <c r="T136" s="204"/>
      <c r="U136" s="204"/>
      <c r="V136" s="204"/>
      <c r="W136" s="204"/>
      <c r="X136" s="204"/>
      <c r="Y136" s="204"/>
      <c r="Z136" s="169"/>
    </row>
    <row r="137" spans="1:26" ht="15.75" hidden="1" customHeight="1" x14ac:dyDescent="0.15">
      <c r="A137" s="147"/>
      <c r="B137" s="147"/>
      <c r="C137" s="169"/>
      <c r="D137" s="169"/>
      <c r="E137" s="169"/>
      <c r="F137" s="169"/>
      <c r="G137" s="169"/>
      <c r="H137" s="169"/>
      <c r="I137" s="204"/>
      <c r="J137" s="204"/>
      <c r="K137" s="204"/>
      <c r="L137" s="204"/>
      <c r="M137" s="204"/>
      <c r="N137" s="204"/>
      <c r="O137" s="204"/>
      <c r="P137" s="204"/>
      <c r="Q137" s="222"/>
      <c r="R137" s="204"/>
      <c r="S137" s="204"/>
      <c r="T137" s="204"/>
      <c r="U137" s="204"/>
      <c r="V137" s="204"/>
      <c r="W137" s="204"/>
      <c r="X137" s="204"/>
      <c r="Y137" s="204"/>
      <c r="Z137" s="169"/>
    </row>
    <row r="138" spans="1:26" ht="15.75" hidden="1" customHeight="1" x14ac:dyDescent="0.15">
      <c r="A138" s="147"/>
      <c r="B138" s="147"/>
      <c r="C138" s="169"/>
      <c r="D138" s="169"/>
      <c r="E138" s="169"/>
      <c r="F138" s="169"/>
      <c r="G138" s="169"/>
      <c r="H138" s="169"/>
      <c r="I138" s="204"/>
      <c r="J138" s="204"/>
      <c r="K138" s="204"/>
      <c r="L138" s="204"/>
      <c r="M138" s="204"/>
      <c r="N138" s="204"/>
      <c r="O138" s="204"/>
      <c r="P138" s="204"/>
      <c r="Q138" s="222"/>
      <c r="R138" s="204"/>
      <c r="S138" s="204"/>
      <c r="T138" s="204"/>
      <c r="U138" s="204"/>
      <c r="V138" s="204"/>
      <c r="W138" s="204"/>
      <c r="X138" s="204"/>
      <c r="Y138" s="204"/>
      <c r="Z138" s="169"/>
    </row>
    <row r="139" spans="1:26" ht="15.75" hidden="1" customHeight="1" x14ac:dyDescent="0.15">
      <c r="A139" s="147"/>
      <c r="B139" s="147"/>
      <c r="C139" s="169"/>
      <c r="D139" s="169"/>
      <c r="E139" s="169"/>
      <c r="F139" s="169"/>
      <c r="G139" s="169"/>
      <c r="H139" s="169"/>
      <c r="I139" s="204"/>
      <c r="J139" s="204"/>
      <c r="K139" s="204"/>
      <c r="L139" s="204"/>
      <c r="M139" s="204"/>
      <c r="N139" s="204"/>
      <c r="O139" s="204"/>
      <c r="P139" s="204"/>
      <c r="Q139" s="222"/>
      <c r="R139" s="204"/>
      <c r="S139" s="204"/>
      <c r="T139" s="204"/>
      <c r="U139" s="204"/>
      <c r="V139" s="204"/>
      <c r="W139" s="204"/>
      <c r="X139" s="204"/>
      <c r="Y139" s="204"/>
      <c r="Z139" s="169"/>
    </row>
    <row r="140" spans="1:26" ht="15.75" hidden="1" customHeight="1" x14ac:dyDescent="0.15">
      <c r="A140" s="147"/>
      <c r="B140" s="147"/>
      <c r="C140" s="169"/>
      <c r="D140" s="169"/>
      <c r="E140" s="169"/>
      <c r="F140" s="169"/>
      <c r="G140" s="169"/>
      <c r="H140" s="169"/>
      <c r="I140" s="204"/>
      <c r="J140" s="204"/>
      <c r="K140" s="204"/>
      <c r="L140" s="204"/>
      <c r="M140" s="204"/>
      <c r="N140" s="204"/>
      <c r="O140" s="204"/>
      <c r="P140" s="204"/>
      <c r="Q140" s="222"/>
      <c r="R140" s="204"/>
      <c r="S140" s="204"/>
      <c r="T140" s="204"/>
      <c r="U140" s="204"/>
      <c r="V140" s="204"/>
      <c r="W140" s="204"/>
      <c r="X140" s="204"/>
      <c r="Y140" s="204"/>
      <c r="Z140" s="169"/>
    </row>
    <row r="141" spans="1:26" ht="15.75" hidden="1" customHeight="1" x14ac:dyDescent="0.15">
      <c r="A141" s="147"/>
      <c r="B141" s="147"/>
      <c r="C141" s="169"/>
      <c r="D141" s="169"/>
      <c r="E141" s="169"/>
      <c r="F141" s="169"/>
      <c r="G141" s="169"/>
      <c r="H141" s="169"/>
      <c r="I141" s="204"/>
      <c r="J141" s="204"/>
      <c r="K141" s="204"/>
      <c r="L141" s="204"/>
      <c r="M141" s="204"/>
      <c r="N141" s="204"/>
      <c r="O141" s="204"/>
      <c r="P141" s="204"/>
      <c r="Q141" s="222"/>
      <c r="R141" s="204"/>
      <c r="S141" s="204"/>
      <c r="T141" s="204"/>
      <c r="U141" s="204"/>
      <c r="V141" s="204"/>
      <c r="W141" s="204"/>
      <c r="X141" s="204"/>
      <c r="Y141" s="204"/>
      <c r="Z141" s="169"/>
    </row>
    <row r="142" spans="1:26" ht="15.75" hidden="1" customHeight="1" x14ac:dyDescent="0.15">
      <c r="A142" s="147"/>
      <c r="B142" s="147"/>
      <c r="C142" s="169"/>
      <c r="D142" s="169"/>
      <c r="E142" s="169"/>
      <c r="F142" s="169"/>
      <c r="G142" s="169"/>
      <c r="H142" s="169"/>
      <c r="I142" s="204"/>
      <c r="J142" s="204"/>
      <c r="K142" s="204"/>
      <c r="L142" s="204"/>
      <c r="M142" s="204"/>
      <c r="N142" s="204"/>
      <c r="O142" s="204"/>
      <c r="P142" s="204"/>
      <c r="Q142" s="222"/>
      <c r="R142" s="204"/>
      <c r="S142" s="204"/>
      <c r="T142" s="204"/>
      <c r="U142" s="204"/>
      <c r="V142" s="204"/>
      <c r="W142" s="204"/>
      <c r="X142" s="204"/>
      <c r="Y142" s="204"/>
      <c r="Z142" s="169"/>
    </row>
    <row r="143" spans="1:26" ht="15.75" hidden="1" customHeight="1" x14ac:dyDescent="0.15">
      <c r="A143" s="147"/>
      <c r="B143" s="147"/>
      <c r="C143" s="169"/>
      <c r="D143" s="169"/>
      <c r="E143" s="169"/>
      <c r="F143" s="169"/>
      <c r="G143" s="169"/>
      <c r="H143" s="169"/>
      <c r="I143" s="204"/>
      <c r="J143" s="204"/>
      <c r="K143" s="204"/>
      <c r="L143" s="204"/>
      <c r="M143" s="204"/>
      <c r="N143" s="204"/>
      <c r="O143" s="204"/>
      <c r="P143" s="204"/>
      <c r="Q143" s="222"/>
      <c r="R143" s="204"/>
      <c r="S143" s="204"/>
      <c r="T143" s="204"/>
      <c r="U143" s="204"/>
      <c r="V143" s="204"/>
      <c r="W143" s="204"/>
      <c r="X143" s="204"/>
      <c r="Y143" s="204"/>
      <c r="Z143" s="169"/>
    </row>
    <row r="144" spans="1:26" ht="15.75" hidden="1" customHeight="1" x14ac:dyDescent="0.15">
      <c r="A144" s="147"/>
      <c r="B144" s="147"/>
      <c r="C144" s="169"/>
      <c r="D144" s="169"/>
      <c r="E144" s="169"/>
      <c r="F144" s="169"/>
      <c r="G144" s="169"/>
      <c r="H144" s="169"/>
      <c r="I144" s="204"/>
      <c r="J144" s="204"/>
      <c r="K144" s="204"/>
      <c r="L144" s="204"/>
      <c r="M144" s="204"/>
      <c r="N144" s="204"/>
      <c r="O144" s="204"/>
      <c r="P144" s="204"/>
      <c r="Q144" s="222"/>
      <c r="R144" s="204"/>
      <c r="S144" s="204"/>
      <c r="T144" s="204"/>
      <c r="U144" s="204"/>
      <c r="V144" s="204"/>
      <c r="W144" s="204"/>
      <c r="X144" s="204"/>
      <c r="Y144" s="204"/>
      <c r="Z144" s="169"/>
    </row>
    <row r="145" spans="1:26" ht="15.75" hidden="1" customHeight="1" x14ac:dyDescent="0.15">
      <c r="A145" s="147"/>
      <c r="B145" s="147"/>
      <c r="C145" s="169"/>
      <c r="D145" s="169"/>
      <c r="E145" s="169"/>
      <c r="F145" s="169"/>
      <c r="G145" s="169"/>
      <c r="H145" s="169"/>
      <c r="I145" s="204"/>
      <c r="J145" s="204"/>
      <c r="K145" s="204"/>
      <c r="L145" s="204"/>
      <c r="M145" s="204"/>
      <c r="N145" s="204"/>
      <c r="O145" s="204"/>
      <c r="P145" s="204"/>
      <c r="Q145" s="222"/>
      <c r="R145" s="204"/>
      <c r="S145" s="204"/>
      <c r="T145" s="204"/>
      <c r="U145" s="204"/>
      <c r="V145" s="204"/>
      <c r="W145" s="204"/>
      <c r="X145" s="204"/>
      <c r="Y145" s="204"/>
      <c r="Z145" s="169"/>
    </row>
    <row r="146" spans="1:26" ht="15.75" hidden="1" customHeight="1" x14ac:dyDescent="0.15">
      <c r="A146" s="147"/>
      <c r="B146" s="147"/>
      <c r="C146" s="169"/>
      <c r="D146" s="169"/>
      <c r="E146" s="169"/>
      <c r="F146" s="169"/>
      <c r="G146" s="169"/>
      <c r="H146" s="169"/>
      <c r="I146" s="204"/>
      <c r="J146" s="204"/>
      <c r="K146" s="204"/>
      <c r="L146" s="204"/>
      <c r="M146" s="204"/>
      <c r="N146" s="204"/>
      <c r="O146" s="204"/>
      <c r="P146" s="204"/>
      <c r="Q146" s="222"/>
      <c r="R146" s="204"/>
      <c r="S146" s="204"/>
      <c r="T146" s="204"/>
      <c r="U146" s="204"/>
      <c r="V146" s="204"/>
      <c r="W146" s="204"/>
      <c r="X146" s="204"/>
      <c r="Y146" s="204"/>
      <c r="Z146" s="169"/>
    </row>
    <row r="147" spans="1:26" ht="15.75" hidden="1" customHeight="1" x14ac:dyDescent="0.15">
      <c r="A147" s="147"/>
      <c r="B147" s="147"/>
      <c r="C147" s="169"/>
      <c r="D147" s="169"/>
      <c r="E147" s="169"/>
      <c r="F147" s="169"/>
      <c r="G147" s="169"/>
      <c r="H147" s="169"/>
      <c r="I147" s="204"/>
      <c r="J147" s="204"/>
      <c r="K147" s="204"/>
      <c r="L147" s="204"/>
      <c r="M147" s="204"/>
      <c r="N147" s="204"/>
      <c r="O147" s="204"/>
      <c r="P147" s="204"/>
      <c r="Q147" s="222"/>
      <c r="R147" s="204"/>
      <c r="S147" s="204"/>
      <c r="T147" s="204"/>
      <c r="U147" s="204"/>
      <c r="V147" s="204"/>
      <c r="W147" s="204"/>
      <c r="X147" s="204"/>
      <c r="Y147" s="204"/>
      <c r="Z147" s="169"/>
    </row>
    <row r="148" spans="1:26" ht="15.75" hidden="1" customHeight="1" x14ac:dyDescent="0.15">
      <c r="A148" s="147"/>
      <c r="B148" s="147"/>
      <c r="C148" s="169"/>
      <c r="D148" s="169"/>
      <c r="E148" s="169"/>
      <c r="F148" s="169"/>
      <c r="G148" s="169"/>
      <c r="H148" s="169"/>
      <c r="I148" s="204"/>
      <c r="J148" s="204"/>
      <c r="K148" s="204"/>
      <c r="L148" s="204"/>
      <c r="M148" s="204"/>
      <c r="N148" s="204"/>
      <c r="O148" s="204"/>
      <c r="P148" s="204"/>
      <c r="Q148" s="222"/>
      <c r="R148" s="204"/>
      <c r="S148" s="204"/>
      <c r="T148" s="204"/>
      <c r="U148" s="204"/>
      <c r="V148" s="204"/>
      <c r="W148" s="204"/>
      <c r="X148" s="204"/>
      <c r="Y148" s="204"/>
      <c r="Z148" s="169"/>
    </row>
    <row r="149" spans="1:26" ht="20.100000000000001" customHeight="1" x14ac:dyDescent="0.15">
      <c r="A149" s="147"/>
      <c r="B149" s="147"/>
      <c r="C149" s="169"/>
      <c r="D149" s="169"/>
      <c r="E149" s="169"/>
      <c r="F149" s="169"/>
      <c r="G149" s="169"/>
      <c r="H149" s="169"/>
      <c r="I149" s="204"/>
      <c r="J149" s="169"/>
      <c r="K149" s="169"/>
      <c r="L149" s="169"/>
      <c r="M149" s="169"/>
      <c r="N149" s="169"/>
      <c r="O149" s="169"/>
      <c r="P149" s="169"/>
      <c r="Q149" s="223"/>
      <c r="R149" s="169"/>
      <c r="S149" s="169"/>
      <c r="T149" s="169"/>
      <c r="U149" s="169"/>
      <c r="V149" s="169"/>
      <c r="W149" s="169"/>
      <c r="X149" s="169"/>
      <c r="Y149" s="169"/>
      <c r="Z149" s="169"/>
    </row>
    <row r="150" spans="1:26" ht="20.100000000000001" customHeight="1" x14ac:dyDescent="0.15">
      <c r="A150" s="147"/>
      <c r="B150" s="147"/>
      <c r="C150" s="157" t="s">
        <v>100</v>
      </c>
      <c r="D150" s="158"/>
      <c r="E150" s="158"/>
      <c r="F150" s="158"/>
      <c r="G150" s="158"/>
      <c r="H150" s="159"/>
      <c r="I150" s="205"/>
      <c r="K150" s="205"/>
    </row>
    <row r="151" spans="1:26" ht="20.100000000000001" customHeight="1" x14ac:dyDescent="0.15">
      <c r="A151" s="147"/>
      <c r="B151" s="147"/>
      <c r="C151" s="162"/>
      <c r="D151" s="186"/>
      <c r="E151" s="186"/>
      <c r="F151" s="186"/>
      <c r="G151" s="186"/>
      <c r="H151" s="186"/>
      <c r="I151" s="164"/>
      <c r="J151" s="164"/>
      <c r="K151" s="164"/>
      <c r="L151" s="164"/>
      <c r="M151" s="164"/>
      <c r="N151" s="164"/>
      <c r="O151" s="164"/>
      <c r="P151" s="164"/>
      <c r="Q151" s="164"/>
      <c r="R151" s="164"/>
      <c r="S151" s="164"/>
      <c r="T151" s="164"/>
      <c r="U151" s="164"/>
      <c r="V151" s="164"/>
      <c r="W151" s="164"/>
      <c r="X151" s="164"/>
      <c r="Y151" s="164"/>
      <c r="Z151" s="187"/>
    </row>
    <row r="152" spans="1:26" ht="20.100000000000001" customHeight="1" x14ac:dyDescent="0.15">
      <c r="A152" s="147"/>
      <c r="B152" s="147"/>
      <c r="C152" s="162"/>
      <c r="D152" s="224" t="s">
        <v>101</v>
      </c>
      <c r="E152" s="163"/>
      <c r="F152" s="163"/>
      <c r="G152" s="163"/>
      <c r="H152" s="163"/>
      <c r="I152" s="163"/>
      <c r="J152" s="163"/>
      <c r="K152" s="163"/>
      <c r="L152" s="163"/>
      <c r="M152" s="163"/>
      <c r="N152" s="163"/>
      <c r="O152" s="163"/>
      <c r="P152" s="163"/>
      <c r="Q152" s="163"/>
      <c r="R152" s="163"/>
      <c r="S152" s="163"/>
      <c r="T152" s="163"/>
      <c r="U152" s="163"/>
      <c r="V152" s="163"/>
      <c r="W152" s="163"/>
      <c r="X152" s="185"/>
      <c r="Y152" s="169"/>
      <c r="Z152" s="188"/>
    </row>
    <row r="153" spans="1:26" ht="20.100000000000001" customHeight="1" x14ac:dyDescent="0.15">
      <c r="A153" s="147">
        <f>IFERROR(IF(AND($I153&lt;&gt;"しない", $I153&lt;&gt;"する"),1001,0),3)</f>
        <v>0</v>
      </c>
      <c r="B153" s="147"/>
      <c r="C153" s="171"/>
      <c r="D153" s="167">
        <v>1</v>
      </c>
      <c r="E153" s="169" t="s">
        <v>102</v>
      </c>
      <c r="F153" s="169"/>
      <c r="G153" s="169"/>
      <c r="H153" s="169"/>
      <c r="I153" s="24" t="s">
        <v>103</v>
      </c>
      <c r="J153" s="82"/>
      <c r="K153" s="82"/>
      <c r="L153" s="82"/>
      <c r="M153" s="82"/>
      <c r="N153" s="169"/>
      <c r="O153" s="169"/>
      <c r="P153" s="169"/>
      <c r="Q153" s="169"/>
      <c r="R153" s="169"/>
      <c r="S153" s="169"/>
      <c r="T153" s="169"/>
      <c r="U153" s="169"/>
      <c r="Z153" s="170"/>
    </row>
    <row r="154" spans="1:26" ht="20.100000000000001" customHeight="1" x14ac:dyDescent="0.15">
      <c r="A154" s="147"/>
      <c r="B154" s="147"/>
      <c r="C154" s="190"/>
      <c r="D154" s="169"/>
      <c r="E154" s="169"/>
      <c r="F154" s="169"/>
      <c r="G154" s="169"/>
      <c r="H154" s="169"/>
      <c r="I154" s="225"/>
      <c r="J154" s="189" t="s">
        <v>43</v>
      </c>
      <c r="K154" s="189"/>
      <c r="L154" s="189"/>
      <c r="M154" s="189"/>
      <c r="N154" s="189"/>
      <c r="O154" s="189"/>
      <c r="P154" s="189"/>
      <c r="Q154" s="189"/>
      <c r="R154" s="189"/>
      <c r="S154" s="189"/>
      <c r="T154" s="189"/>
      <c r="U154" s="169"/>
      <c r="Z154" s="170"/>
    </row>
    <row r="155" spans="1:26" ht="20.100000000000001" customHeight="1" x14ac:dyDescent="0.15">
      <c r="A155" s="147">
        <f>IFERROR(IF(AND($I153="する",OR(TRIM($I155)="", NOT(OR(IFERROR(SEARCH(" ",$I155),0)&gt;0, IFERROR(SEARCH("　",$I155),0)&gt;0)))),1001,0),3)</f>
        <v>0</v>
      </c>
      <c r="B155" s="147"/>
      <c r="C155" s="171"/>
      <c r="D155" s="167">
        <v>2</v>
      </c>
      <c r="E155" s="145" t="s">
        <v>112</v>
      </c>
      <c r="I155" s="24"/>
      <c r="J155" s="24"/>
      <c r="K155" s="24"/>
      <c r="L155" s="24"/>
      <c r="M155" s="24"/>
      <c r="N155" s="24"/>
      <c r="O155" s="24"/>
      <c r="P155" s="24"/>
      <c r="Q155" s="24"/>
      <c r="R155" s="24"/>
      <c r="S155" s="24"/>
      <c r="T155" s="24"/>
      <c r="U155" s="24"/>
      <c r="V155" s="24"/>
      <c r="W155" s="24"/>
      <c r="X155" s="24"/>
      <c r="Y155" s="24"/>
      <c r="Z155" s="188"/>
    </row>
    <row r="156" spans="1:26" ht="20.100000000000001" customHeight="1" x14ac:dyDescent="0.15">
      <c r="A156" s="147"/>
      <c r="B156" s="147"/>
      <c r="C156" s="171"/>
      <c r="D156" s="167"/>
      <c r="E156" s="169"/>
      <c r="F156" s="169"/>
      <c r="G156" s="169"/>
      <c r="H156" s="169"/>
      <c r="I156" s="193"/>
      <c r="J156" s="189" t="s">
        <v>81</v>
      </c>
      <c r="K156" s="189"/>
      <c r="L156" s="189"/>
      <c r="M156" s="189"/>
      <c r="N156" s="189"/>
      <c r="O156" s="189"/>
      <c r="P156" s="189"/>
      <c r="Q156" s="189"/>
      <c r="R156" s="189"/>
      <c r="S156" s="189"/>
      <c r="T156" s="189"/>
      <c r="U156" s="189"/>
      <c r="V156" s="189"/>
      <c r="W156" s="189"/>
      <c r="X156" s="189"/>
      <c r="Y156" s="189"/>
      <c r="Z156" s="188"/>
    </row>
    <row r="157" spans="1:26" ht="20.100000000000001" customHeight="1" x14ac:dyDescent="0.15">
      <c r="A157" s="147">
        <f>IFERROR(IF(AND($I153="する",OR(TRIM($I157)="", NOT(OR(IFERROR(SEARCH(" ",$I157),0)&gt;0, IFERROR(SEARCH("　",$I157),0)&gt;0)))),1001,0),3)</f>
        <v>0</v>
      </c>
      <c r="B157" s="147"/>
      <c r="C157" s="171"/>
      <c r="D157" s="167">
        <v>3</v>
      </c>
      <c r="E157" s="145" t="s">
        <v>113</v>
      </c>
      <c r="I157" s="24"/>
      <c r="J157" s="24"/>
      <c r="K157" s="24"/>
      <c r="L157" s="24"/>
      <c r="M157" s="24"/>
      <c r="N157" s="24"/>
      <c r="O157" s="24"/>
      <c r="P157" s="24"/>
      <c r="Q157" s="24"/>
      <c r="R157" s="24"/>
      <c r="S157" s="24"/>
      <c r="T157" s="24"/>
      <c r="U157" s="24"/>
      <c r="V157" s="24"/>
      <c r="W157" s="24"/>
      <c r="X157" s="24"/>
      <c r="Y157" s="24"/>
      <c r="Z157" s="188"/>
    </row>
    <row r="158" spans="1:26" ht="20.100000000000001" customHeight="1" x14ac:dyDescent="0.15">
      <c r="A158" s="147"/>
      <c r="B158" s="147"/>
      <c r="C158" s="190"/>
      <c r="D158" s="169"/>
      <c r="E158" s="169"/>
      <c r="F158" s="169"/>
      <c r="G158" s="169"/>
      <c r="H158" s="169"/>
      <c r="I158" s="193"/>
      <c r="J158" s="189" t="s">
        <v>83</v>
      </c>
      <c r="K158" s="189"/>
      <c r="L158" s="189"/>
      <c r="M158" s="189"/>
      <c r="N158" s="189"/>
      <c r="O158" s="189"/>
      <c r="P158" s="189"/>
      <c r="Q158" s="189"/>
      <c r="R158" s="189"/>
      <c r="S158" s="189"/>
      <c r="T158" s="189"/>
      <c r="U158" s="189"/>
      <c r="V158" s="189"/>
      <c r="W158" s="189"/>
      <c r="X158" s="189"/>
      <c r="Y158" s="189"/>
      <c r="Z158" s="188"/>
    </row>
    <row r="159" spans="1:26" ht="20.100000000000001" customHeight="1" x14ac:dyDescent="0.15">
      <c r="A159" s="147">
        <f>IFERROR(IF(AND($I153="する",OR(TRIM($I159)="", LEN($I159)&lt;&gt;8, NOT(ISNUMBER(VALUE($I159))), IFERROR(SEARCH("-", $I159),0)&gt;0)),1001,0),3)</f>
        <v>0</v>
      </c>
      <c r="B159" s="147"/>
      <c r="C159" s="171"/>
      <c r="D159" s="167">
        <v>4</v>
      </c>
      <c r="E159" s="145" t="s">
        <v>104</v>
      </c>
      <c r="I159" s="24"/>
      <c r="J159" s="24"/>
      <c r="K159" s="24"/>
      <c r="L159" s="24"/>
      <c r="M159" s="24"/>
      <c r="N159" s="169"/>
      <c r="O159" s="169"/>
      <c r="P159" s="169"/>
      <c r="Q159" s="169"/>
      <c r="R159" s="169"/>
      <c r="S159" s="169"/>
      <c r="T159" s="169"/>
      <c r="U159" s="169"/>
      <c r="V159" s="169"/>
      <c r="W159" s="169"/>
      <c r="X159" s="169"/>
      <c r="Y159" s="169"/>
      <c r="Z159" s="188"/>
    </row>
    <row r="160" spans="1:26" ht="20.100000000000001" customHeight="1" x14ac:dyDescent="0.15">
      <c r="A160" s="147"/>
      <c r="B160" s="147"/>
      <c r="C160" s="190"/>
      <c r="D160" s="169"/>
      <c r="E160" s="169"/>
      <c r="F160" s="169"/>
      <c r="G160" s="169"/>
      <c r="H160" s="169"/>
      <c r="I160" s="184"/>
      <c r="J160" s="189" t="s">
        <v>132</v>
      </c>
      <c r="K160" s="185"/>
      <c r="L160" s="185"/>
      <c r="M160" s="185"/>
      <c r="N160" s="185"/>
      <c r="O160" s="185"/>
      <c r="P160" s="185"/>
      <c r="Q160" s="185"/>
      <c r="R160" s="185"/>
      <c r="S160" s="185"/>
      <c r="T160" s="185"/>
      <c r="U160" s="185"/>
      <c r="V160" s="185"/>
      <c r="W160" s="185"/>
      <c r="X160" s="185"/>
      <c r="Y160" s="185"/>
      <c r="Z160" s="188"/>
    </row>
    <row r="161" spans="1:27" ht="20.100000000000001" customHeight="1" x14ac:dyDescent="0.15">
      <c r="A161" s="147">
        <f>IFERROR(IF(AND($I153="する",TRIM($I161)=""),1001,0),3)</f>
        <v>0</v>
      </c>
      <c r="B161" s="147"/>
      <c r="C161" s="171"/>
      <c r="D161" s="167">
        <v>5</v>
      </c>
      <c r="E161" s="145" t="s">
        <v>76</v>
      </c>
      <c r="I161" s="78"/>
      <c r="J161" s="79"/>
      <c r="K161" s="79"/>
      <c r="L161" s="79"/>
      <c r="M161" s="79"/>
      <c r="N161" s="169"/>
      <c r="O161" s="169"/>
      <c r="P161" s="169"/>
      <c r="Q161" s="169"/>
      <c r="R161" s="169"/>
      <c r="S161" s="169"/>
      <c r="T161" s="169"/>
      <c r="U161" s="169"/>
      <c r="V161" s="169"/>
      <c r="W161" s="169"/>
      <c r="X161" s="169"/>
      <c r="Y161" s="169"/>
      <c r="Z161" s="188"/>
    </row>
    <row r="162" spans="1:27" ht="20.100000000000001" customHeight="1" x14ac:dyDescent="0.15">
      <c r="A162" s="147"/>
      <c r="B162" s="147"/>
      <c r="C162" s="171"/>
      <c r="D162" s="167"/>
      <c r="E162" s="169"/>
      <c r="F162" s="169"/>
      <c r="G162" s="169"/>
      <c r="H162" s="169"/>
      <c r="I162" s="184"/>
      <c r="J162" s="189" t="s">
        <v>148</v>
      </c>
      <c r="K162" s="185"/>
      <c r="L162" s="185"/>
      <c r="M162" s="185"/>
      <c r="N162" s="185"/>
      <c r="O162" s="185"/>
      <c r="P162" s="185"/>
      <c r="Q162" s="185"/>
      <c r="R162" s="185"/>
      <c r="S162" s="185"/>
      <c r="T162" s="185"/>
      <c r="U162" s="185"/>
      <c r="V162" s="185"/>
      <c r="W162" s="185"/>
      <c r="X162" s="185"/>
      <c r="Y162" s="185"/>
      <c r="Z162" s="188"/>
    </row>
    <row r="163" spans="1:27" ht="20.100000000000001" customHeight="1" x14ac:dyDescent="0.15">
      <c r="A163" s="147">
        <f>IFERROR(IF(AND($I153="する",AND($I163&lt;&gt;"", OR(ISERROR(FIND("@"&amp;LEFT($I163,3)&amp;"@", 都道府県3))=FALSE, ISERROR(FIND("@"&amp;LEFT($I163,4)&amp;"@",都道府県4))=FALSE))=FALSE),1001,0),3)</f>
        <v>0</v>
      </c>
      <c r="B163" s="147"/>
      <c r="C163" s="171"/>
      <c r="D163" s="167">
        <v>6</v>
      </c>
      <c r="E163" s="145" t="s">
        <v>77</v>
      </c>
      <c r="I163" s="80"/>
      <c r="J163" s="80"/>
      <c r="K163" s="80"/>
      <c r="L163" s="80"/>
      <c r="M163" s="80"/>
      <c r="N163" s="80"/>
      <c r="O163" s="80"/>
      <c r="P163" s="80"/>
      <c r="Q163" s="81"/>
      <c r="R163" s="80"/>
      <c r="S163" s="80"/>
      <c r="T163" s="80"/>
      <c r="U163" s="80"/>
      <c r="V163" s="80"/>
      <c r="W163" s="80"/>
      <c r="X163" s="80"/>
      <c r="Y163" s="80"/>
      <c r="Z163" s="188"/>
    </row>
    <row r="164" spans="1:27" ht="20.100000000000001" customHeight="1" x14ac:dyDescent="0.15">
      <c r="A164" s="147"/>
      <c r="B164" s="147"/>
      <c r="C164" s="171"/>
      <c r="D164" s="167"/>
      <c r="E164" s="169"/>
      <c r="F164" s="169"/>
      <c r="G164" s="169"/>
      <c r="H164" s="169"/>
      <c r="I164" s="184"/>
      <c r="J164" s="189" t="s">
        <v>78</v>
      </c>
      <c r="K164" s="185"/>
      <c r="L164" s="185"/>
      <c r="M164" s="185"/>
      <c r="N164" s="185"/>
      <c r="O164" s="185"/>
      <c r="P164" s="185"/>
      <c r="Q164" s="185"/>
      <c r="R164" s="185"/>
      <c r="S164" s="185"/>
      <c r="T164" s="185"/>
      <c r="U164" s="185"/>
      <c r="V164" s="185"/>
      <c r="W164" s="185"/>
      <c r="X164" s="185"/>
      <c r="Y164" s="185"/>
      <c r="Z164" s="188"/>
    </row>
    <row r="165" spans="1:27" ht="20.100000000000001" customHeight="1" x14ac:dyDescent="0.15">
      <c r="A165" s="147">
        <f>IFERROR(IF(AND($I153="する",NOT(AND(TRIM($I165)&lt;&gt;"",ISNUMBER(VALUE(SUBSTITUTE($I165,"-",""))),IFERROR(SEARCH("-",$I165),0)&gt;0))),1001,0),3)</f>
        <v>0</v>
      </c>
      <c r="B165" s="147"/>
      <c r="C165" s="171"/>
      <c r="D165" s="167">
        <v>7</v>
      </c>
      <c r="E165" s="145" t="s">
        <v>84</v>
      </c>
      <c r="I165" s="24"/>
      <c r="J165" s="24"/>
      <c r="K165" s="24"/>
      <c r="L165" s="24"/>
      <c r="M165" s="24"/>
      <c r="Y165" s="185"/>
      <c r="Z165" s="188"/>
    </row>
    <row r="166" spans="1:27" ht="20.100000000000001" customHeight="1" x14ac:dyDescent="0.15">
      <c r="A166" s="147"/>
      <c r="B166" s="147"/>
      <c r="C166" s="190"/>
      <c r="D166" s="169"/>
      <c r="E166" s="169"/>
      <c r="F166" s="169"/>
      <c r="G166" s="169"/>
      <c r="H166" s="169"/>
      <c r="I166" s="184"/>
      <c r="J166" s="189" t="s">
        <v>87</v>
      </c>
      <c r="K166" s="185"/>
      <c r="L166" s="185"/>
      <c r="M166" s="185"/>
      <c r="N166" s="185"/>
      <c r="O166" s="185"/>
      <c r="P166" s="185"/>
      <c r="Q166" s="185"/>
      <c r="R166" s="185"/>
      <c r="S166" s="185"/>
      <c r="T166" s="185"/>
      <c r="U166" s="185"/>
      <c r="V166" s="185"/>
      <c r="W166" s="185"/>
      <c r="X166" s="185"/>
      <c r="Y166" s="185"/>
      <c r="Z166" s="188"/>
    </row>
    <row r="167" spans="1:27" ht="20.100000000000001" customHeight="1" x14ac:dyDescent="0.15">
      <c r="A167" s="147">
        <f>IFERROR(IF(AND($I153="する",AND(TRIM($I167)&lt;&gt;"",NOT(AND(ISNUMBER(VALUE(SUBSTITUTE($I167,"-",""))),IFERROR(SEARCH("-",$I167),0)&gt;0)))),1001,0),3)</f>
        <v>0</v>
      </c>
      <c r="B167" s="147"/>
      <c r="C167" s="171"/>
      <c r="D167" s="167">
        <v>8</v>
      </c>
      <c r="E167" s="145" t="s">
        <v>88</v>
      </c>
      <c r="I167" s="24"/>
      <c r="J167" s="24"/>
      <c r="K167" s="24"/>
      <c r="L167" s="24"/>
      <c r="M167" s="24"/>
      <c r="N167" s="185"/>
      <c r="O167" s="185"/>
      <c r="P167" s="185"/>
      <c r="Q167" s="185"/>
      <c r="R167" s="185"/>
      <c r="S167" s="185"/>
      <c r="T167" s="185"/>
      <c r="U167" s="185"/>
      <c r="V167" s="185"/>
      <c r="W167" s="185"/>
      <c r="X167" s="185"/>
      <c r="Y167" s="185"/>
      <c r="Z167" s="188"/>
    </row>
    <row r="168" spans="1:27" ht="20.100000000000001" customHeight="1" x14ac:dyDescent="0.15">
      <c r="A168" s="147"/>
      <c r="B168" s="147"/>
      <c r="C168" s="190"/>
      <c r="D168" s="169"/>
      <c r="E168" s="169"/>
      <c r="F168" s="169"/>
      <c r="G168" s="169"/>
      <c r="H168" s="169"/>
      <c r="I168" s="184"/>
      <c r="J168" s="189" t="s">
        <v>87</v>
      </c>
      <c r="K168" s="185"/>
      <c r="L168" s="185"/>
      <c r="M168" s="185"/>
      <c r="N168" s="185"/>
      <c r="O168" s="185"/>
      <c r="P168" s="185"/>
      <c r="Q168" s="185"/>
      <c r="R168" s="185"/>
      <c r="S168" s="185"/>
      <c r="T168" s="185"/>
      <c r="U168" s="185"/>
      <c r="V168" s="185"/>
      <c r="W168" s="185"/>
      <c r="X168" s="185"/>
      <c r="Y168" s="185"/>
      <c r="Z168" s="188"/>
    </row>
    <row r="169" spans="1:27" ht="20.100000000000001" customHeight="1" x14ac:dyDescent="0.15">
      <c r="A169" s="147">
        <f>IFERROR(IF(AND($I153="する",AND(TRIM($I169)&lt;&gt;"", NOT(IFERROR(SEARCH("@",$I169),0)&gt;0))),1001,0),3)</f>
        <v>0</v>
      </c>
      <c r="B169" s="147"/>
      <c r="C169" s="171"/>
      <c r="D169" s="167">
        <v>9</v>
      </c>
      <c r="E169" s="145" t="s">
        <v>89</v>
      </c>
      <c r="I169" s="24"/>
      <c r="J169" s="24"/>
      <c r="K169" s="24"/>
      <c r="L169" s="24"/>
      <c r="M169" s="24"/>
      <c r="N169" s="24"/>
      <c r="O169" s="24"/>
      <c r="P169" s="24"/>
      <c r="Q169" s="83"/>
      <c r="R169" s="24"/>
      <c r="S169" s="24"/>
      <c r="T169" s="24"/>
      <c r="U169" s="24"/>
      <c r="V169" s="24"/>
      <c r="W169" s="24"/>
      <c r="X169" s="24"/>
      <c r="Y169" s="24"/>
      <c r="Z169" s="188"/>
    </row>
    <row r="170" spans="1:27" ht="20.100000000000001" customHeight="1" x14ac:dyDescent="0.15">
      <c r="A170" s="147"/>
      <c r="B170" s="147"/>
      <c r="C170" s="190"/>
      <c r="D170" s="169"/>
      <c r="E170" s="169"/>
      <c r="F170" s="169"/>
      <c r="G170" s="169"/>
      <c r="H170" s="169"/>
      <c r="I170" s="184"/>
      <c r="J170" s="219" t="s">
        <v>147</v>
      </c>
      <c r="K170" s="217"/>
      <c r="L170" s="185"/>
      <c r="M170" s="185"/>
      <c r="N170" s="185"/>
      <c r="O170" s="185"/>
      <c r="P170" s="185"/>
      <c r="Q170" s="220"/>
      <c r="R170" s="185"/>
      <c r="S170" s="185"/>
      <c r="T170" s="185"/>
      <c r="U170" s="185"/>
      <c r="V170" s="185"/>
      <c r="W170" s="185"/>
      <c r="X170" s="185"/>
      <c r="Y170" s="185"/>
      <c r="Z170" s="188"/>
    </row>
    <row r="171" spans="1:27" ht="20.100000000000001" customHeight="1" x14ac:dyDescent="0.15">
      <c r="A171" s="147"/>
      <c r="B171" s="147"/>
      <c r="C171" s="200"/>
      <c r="D171" s="180"/>
      <c r="E171" s="180"/>
      <c r="F171" s="180"/>
      <c r="G171" s="180"/>
      <c r="H171" s="180"/>
      <c r="I171" s="201"/>
      <c r="J171" s="201"/>
      <c r="K171" s="202"/>
      <c r="L171" s="201"/>
      <c r="M171" s="201"/>
      <c r="N171" s="201"/>
      <c r="O171" s="201"/>
      <c r="P171" s="201"/>
      <c r="Q171" s="201"/>
      <c r="R171" s="201"/>
      <c r="S171" s="201"/>
      <c r="T171" s="201"/>
      <c r="U171" s="201"/>
      <c r="V171" s="201"/>
      <c r="W171" s="201"/>
      <c r="X171" s="201"/>
      <c r="Y171" s="226"/>
      <c r="Z171" s="183"/>
      <c r="AA171" s="211"/>
    </row>
    <row r="172" spans="1:27" ht="20.100000000000001" customHeight="1" x14ac:dyDescent="0.15">
      <c r="A172" s="147"/>
      <c r="B172" s="147"/>
      <c r="C172" s="169"/>
      <c r="D172" s="169"/>
      <c r="E172" s="169"/>
      <c r="F172" s="169"/>
      <c r="G172" s="169"/>
      <c r="H172" s="169"/>
      <c r="I172" s="204"/>
      <c r="J172" s="204"/>
      <c r="K172" s="204"/>
      <c r="L172" s="204"/>
      <c r="M172" s="204"/>
      <c r="N172" s="204"/>
      <c r="O172" s="204"/>
      <c r="P172" s="204"/>
      <c r="Q172" s="204"/>
      <c r="R172" s="204"/>
      <c r="S172" s="204"/>
      <c r="T172" s="204"/>
      <c r="U172" s="204"/>
      <c r="V172" s="204"/>
      <c r="W172" s="204"/>
      <c r="X172" s="204"/>
      <c r="Y172" s="227"/>
      <c r="Z172" s="169"/>
      <c r="AA172" s="211"/>
    </row>
    <row r="173" spans="1:27" ht="20.100000000000001" customHeight="1" x14ac:dyDescent="0.15">
      <c r="A173" s="147"/>
      <c r="B173" s="147"/>
      <c r="C173" s="169"/>
      <c r="D173" s="169"/>
      <c r="E173" s="169"/>
      <c r="F173" s="169"/>
      <c r="G173" s="169"/>
      <c r="H173" s="169"/>
      <c r="I173" s="228"/>
      <c r="J173" s="204"/>
      <c r="K173" s="204"/>
      <c r="L173" s="204"/>
      <c r="M173" s="204"/>
      <c r="N173" s="227"/>
      <c r="O173" s="204"/>
      <c r="P173" s="204"/>
      <c r="Q173" s="204"/>
      <c r="R173" s="227"/>
      <c r="S173" s="204"/>
      <c r="T173" s="204"/>
      <c r="U173" s="204"/>
      <c r="V173" s="204"/>
      <c r="W173" s="204"/>
      <c r="X173" s="204"/>
      <c r="Y173" s="204"/>
      <c r="Z173" s="204"/>
      <c r="AA173" s="204"/>
    </row>
    <row r="174" spans="1:27" ht="20.100000000000001" customHeight="1" x14ac:dyDescent="0.15">
      <c r="A174" s="147"/>
      <c r="B174" s="147"/>
      <c r="C174" s="157" t="s">
        <v>45</v>
      </c>
      <c r="D174" s="158"/>
      <c r="E174" s="158"/>
      <c r="F174" s="158"/>
      <c r="G174" s="158"/>
      <c r="H174" s="159"/>
      <c r="I174" s="229"/>
      <c r="J174" s="161"/>
      <c r="K174" s="161"/>
      <c r="L174" s="161"/>
      <c r="M174" s="161"/>
      <c r="N174" s="161"/>
      <c r="O174" s="161"/>
      <c r="P174" s="161"/>
      <c r="Q174" s="161"/>
      <c r="R174" s="161"/>
      <c r="S174" s="161"/>
      <c r="T174" s="161"/>
      <c r="U174" s="161"/>
      <c r="V174" s="161"/>
      <c r="W174" s="161"/>
      <c r="X174" s="161"/>
      <c r="Y174" s="161"/>
      <c r="Z174" s="161"/>
    </row>
    <row r="175" spans="1:27" ht="20.100000000000001" customHeight="1" x14ac:dyDescent="0.15">
      <c r="A175" s="147"/>
      <c r="B175" s="147"/>
      <c r="C175" s="230"/>
      <c r="D175" s="231"/>
      <c r="E175" s="231"/>
      <c r="F175" s="231"/>
      <c r="G175" s="231"/>
      <c r="H175" s="231"/>
      <c r="Z175" s="170"/>
      <c r="AA175" s="197"/>
    </row>
    <row r="176" spans="1:27" ht="20.100000000000001" customHeight="1" x14ac:dyDescent="0.15">
      <c r="A176" s="232"/>
      <c r="B176" s="147"/>
      <c r="C176" s="162"/>
      <c r="D176" s="167">
        <v>1</v>
      </c>
      <c r="E176" s="145" t="s">
        <v>138</v>
      </c>
      <c r="I176" s="76"/>
      <c r="J176" s="77"/>
      <c r="K176" s="77"/>
      <c r="L176" s="77"/>
      <c r="M176" s="77"/>
      <c r="N176" s="168"/>
      <c r="O176" s="168"/>
      <c r="P176" s="168"/>
      <c r="Q176" s="168"/>
      <c r="R176" s="168"/>
      <c r="S176" s="168"/>
      <c r="T176" s="168"/>
      <c r="U176" s="168"/>
      <c r="V176" s="169"/>
      <c r="W176" s="169"/>
      <c r="Z176" s="170"/>
    </row>
    <row r="177" spans="1:26" ht="30" customHeight="1" x14ac:dyDescent="0.15">
      <c r="A177" s="232"/>
      <c r="B177" s="147"/>
      <c r="C177" s="162"/>
      <c r="D177" s="233"/>
      <c r="E177" s="234" t="s">
        <v>139</v>
      </c>
      <c r="F177" s="234"/>
      <c r="G177" s="234"/>
      <c r="H177" s="168"/>
      <c r="I177" s="235"/>
      <c r="J177" s="20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206"/>
      <c r="L177" s="206"/>
      <c r="M177" s="206"/>
      <c r="N177" s="206"/>
      <c r="O177" s="206"/>
      <c r="P177" s="206"/>
      <c r="Q177" s="206"/>
      <c r="R177" s="206"/>
      <c r="S177" s="206"/>
      <c r="T177" s="206"/>
      <c r="U177" s="206"/>
      <c r="V177" s="206"/>
      <c r="W177" s="206"/>
      <c r="X177" s="206"/>
      <c r="Y177" s="206"/>
      <c r="Z177" s="170"/>
    </row>
    <row r="178" spans="1:26" ht="20.100000000000001" customHeight="1" x14ac:dyDescent="0.15">
      <c r="A178" s="232"/>
      <c r="B178" s="147"/>
      <c r="C178" s="162"/>
      <c r="D178" s="167">
        <v>2</v>
      </c>
      <c r="E178" s="145" t="s">
        <v>48</v>
      </c>
      <c r="I178" s="24"/>
      <c r="J178" s="77"/>
      <c r="K178" s="77"/>
      <c r="L178" s="77"/>
      <c r="M178" s="77"/>
      <c r="N178" s="168"/>
      <c r="O178" s="168"/>
      <c r="P178" s="210"/>
      <c r="Q178" s="168"/>
      <c r="R178" s="168"/>
      <c r="S178" s="168"/>
      <c r="T178" s="168"/>
      <c r="U178" s="168"/>
      <c r="V178" s="169"/>
      <c r="W178" s="169"/>
      <c r="Z178" s="170"/>
    </row>
    <row r="179" spans="1:26" ht="20.100000000000001" customHeight="1" x14ac:dyDescent="0.15">
      <c r="A179" s="232"/>
      <c r="B179" s="147"/>
      <c r="C179" s="162"/>
      <c r="D179" s="233"/>
      <c r="E179" s="234"/>
      <c r="F179" s="234"/>
      <c r="G179" s="234"/>
      <c r="H179" s="168"/>
      <c r="I179" s="235"/>
      <c r="J179" s="189" t="s">
        <v>157</v>
      </c>
      <c r="K179" s="189"/>
      <c r="L179" s="189"/>
      <c r="M179" s="189"/>
      <c r="N179" s="189"/>
      <c r="O179" s="189"/>
      <c r="P179" s="189"/>
      <c r="Q179" s="189"/>
      <c r="R179" s="189"/>
      <c r="S179" s="189"/>
      <c r="T179" s="189"/>
      <c r="U179" s="189"/>
      <c r="V179" s="185"/>
      <c r="W179" s="185"/>
      <c r="Z179" s="170"/>
    </row>
    <row r="180" spans="1:26" ht="20.100000000000001" customHeight="1" x14ac:dyDescent="0.15">
      <c r="A180" s="147"/>
      <c r="B180" s="147"/>
      <c r="C180" s="171"/>
      <c r="D180" s="167">
        <v>3</v>
      </c>
      <c r="E180" s="169" t="s">
        <v>18</v>
      </c>
      <c r="F180" s="169"/>
      <c r="P180" s="236"/>
      <c r="Q180" s="237"/>
      <c r="R180" s="237"/>
      <c r="S180" s="237"/>
      <c r="T180" s="237"/>
      <c r="U180" s="237"/>
      <c r="V180" s="237"/>
      <c r="W180" s="237"/>
      <c r="X180" s="237"/>
      <c r="Y180" s="237"/>
      <c r="Z180" s="188"/>
    </row>
    <row r="181" spans="1:26" ht="45" customHeight="1" x14ac:dyDescent="0.15">
      <c r="A181" s="147"/>
      <c r="B181" s="147"/>
      <c r="C181" s="171"/>
      <c r="D181" s="167"/>
      <c r="E181" s="238" t="s">
        <v>73</v>
      </c>
      <c r="F181" s="238"/>
      <c r="G181" s="238"/>
      <c r="H181" s="238"/>
      <c r="I181" s="238"/>
      <c r="J181" s="238"/>
      <c r="K181" s="238"/>
      <c r="L181" s="238"/>
      <c r="M181" s="238"/>
      <c r="N181" s="238"/>
      <c r="O181" s="238"/>
      <c r="P181" s="238"/>
      <c r="Q181" s="238"/>
      <c r="R181" s="238"/>
      <c r="S181" s="238"/>
      <c r="T181" s="238"/>
      <c r="U181" s="238"/>
      <c r="V181" s="238"/>
      <c r="W181" s="238"/>
      <c r="X181" s="238"/>
      <c r="Y181" s="238"/>
      <c r="Z181" s="188"/>
    </row>
    <row r="182" spans="1:26" ht="20.100000000000001" customHeight="1" x14ac:dyDescent="0.15">
      <c r="A182" s="147">
        <f>IFERROR(IF(COUNTIF($K183:$K186,"○")&gt;1,1001,0),3)</f>
        <v>0</v>
      </c>
      <c r="B182" s="488"/>
      <c r="C182" s="171"/>
      <c r="D182" s="167"/>
      <c r="E182" s="239" t="s">
        <v>19</v>
      </c>
      <c r="F182" s="240"/>
      <c r="G182" s="240"/>
      <c r="H182" s="240"/>
      <c r="I182" s="240"/>
      <c r="J182" s="241"/>
      <c r="K182" s="242" t="s">
        <v>38</v>
      </c>
      <c r="L182" s="243"/>
      <c r="M182" s="244"/>
      <c r="N182" s="245" t="s">
        <v>20</v>
      </c>
      <c r="O182" s="246"/>
      <c r="P182" s="246"/>
      <c r="Q182" s="246"/>
      <c r="R182" s="246"/>
      <c r="S182" s="246"/>
      <c r="T182" s="246"/>
      <c r="U182" s="246"/>
      <c r="V182" s="247"/>
      <c r="W182" s="248" t="s">
        <v>21</v>
      </c>
      <c r="X182" s="249"/>
      <c r="Y182" s="250"/>
      <c r="Z182" s="188"/>
    </row>
    <row r="183" spans="1:26" ht="20.100000000000001" customHeight="1" x14ac:dyDescent="0.15">
      <c r="A183" s="147"/>
      <c r="B183" s="147"/>
      <c r="C183" s="171"/>
      <c r="D183" s="251"/>
      <c r="E183" s="252" t="s">
        <v>39</v>
      </c>
      <c r="F183" s="253"/>
      <c r="G183" s="253"/>
      <c r="H183" s="253"/>
      <c r="I183" s="253"/>
      <c r="J183" s="254"/>
      <c r="K183" s="98"/>
      <c r="L183" s="99"/>
      <c r="M183" s="100"/>
      <c r="N183" s="255"/>
      <c r="O183" s="256"/>
      <c r="P183" s="256"/>
      <c r="Q183" s="256"/>
      <c r="R183" s="256"/>
      <c r="S183" s="256"/>
      <c r="T183" s="256"/>
      <c r="U183" s="256"/>
      <c r="V183" s="257"/>
      <c r="W183" s="258"/>
      <c r="X183" s="259"/>
      <c r="Y183" s="260"/>
      <c r="Z183" s="188"/>
    </row>
    <row r="184" spans="1:26" ht="20.100000000000001" customHeight="1" x14ac:dyDescent="0.15">
      <c r="A184" s="147">
        <f>IFERROR(IF(AND($K184="○",TRIM($N184)=""),1001,0),3)</f>
        <v>0</v>
      </c>
      <c r="B184" s="147"/>
      <c r="C184" s="171"/>
      <c r="D184" s="251"/>
      <c r="E184" s="261" t="s">
        <v>40</v>
      </c>
      <c r="F184" s="262"/>
      <c r="G184" s="262"/>
      <c r="H184" s="262"/>
      <c r="I184" s="262"/>
      <c r="J184" s="263"/>
      <c r="K184" s="101"/>
      <c r="L184" s="102"/>
      <c r="M184" s="103"/>
      <c r="N184" s="61"/>
      <c r="O184" s="38"/>
      <c r="P184" s="38"/>
      <c r="Q184" s="38"/>
      <c r="R184" s="38"/>
      <c r="S184" s="38"/>
      <c r="T184" s="38"/>
      <c r="U184" s="38"/>
      <c r="V184" s="104"/>
      <c r="W184" s="264"/>
      <c r="X184" s="265"/>
      <c r="Y184" s="266"/>
      <c r="Z184" s="188"/>
    </row>
    <row r="185" spans="1:26" ht="20.100000000000001" customHeight="1" x14ac:dyDescent="0.15">
      <c r="A185" s="147">
        <f>IFERROR(IF(AND($K185="○",TRIM($N185)=""),1001,0),3)</f>
        <v>0</v>
      </c>
      <c r="B185" s="147"/>
      <c r="C185" s="171"/>
      <c r="D185" s="251"/>
      <c r="E185" s="261" t="s">
        <v>41</v>
      </c>
      <c r="F185" s="262"/>
      <c r="G185" s="262"/>
      <c r="H185" s="262"/>
      <c r="I185" s="262"/>
      <c r="J185" s="263"/>
      <c r="K185" s="101"/>
      <c r="L185" s="102"/>
      <c r="M185" s="103"/>
      <c r="N185" s="61"/>
      <c r="O185" s="38"/>
      <c r="P185" s="38"/>
      <c r="Q185" s="38"/>
      <c r="R185" s="38"/>
      <c r="S185" s="38"/>
      <c r="T185" s="38"/>
      <c r="U185" s="38"/>
      <c r="V185" s="104"/>
      <c r="W185" s="267">
        <v>100</v>
      </c>
      <c r="X185" s="268"/>
      <c r="Y185" s="269" t="s">
        <v>53</v>
      </c>
      <c r="Z185" s="188"/>
    </row>
    <row r="186" spans="1:26" ht="20.100000000000001" customHeight="1" x14ac:dyDescent="0.15">
      <c r="A186" s="147">
        <f>IFERROR(IF(AND($K186="○",OR(TRIM($N186)="",TRIM($W186)="")),1001,0),3)</f>
        <v>0</v>
      </c>
      <c r="B186" s="147"/>
      <c r="C186" s="171"/>
      <c r="D186" s="251"/>
      <c r="E186" s="270" t="s">
        <v>42</v>
      </c>
      <c r="F186" s="271"/>
      <c r="G186" s="271"/>
      <c r="H186" s="271"/>
      <c r="I186" s="271"/>
      <c r="J186" s="272"/>
      <c r="K186" s="90"/>
      <c r="L186" s="91"/>
      <c r="M186" s="92"/>
      <c r="N186" s="61"/>
      <c r="O186" s="38"/>
      <c r="P186" s="38"/>
      <c r="Q186" s="38"/>
      <c r="R186" s="38"/>
      <c r="S186" s="38"/>
      <c r="T186" s="38"/>
      <c r="U186" s="38"/>
      <c r="V186" s="104"/>
      <c r="W186" s="117"/>
      <c r="X186" s="118"/>
      <c r="Y186" s="273" t="s">
        <v>53</v>
      </c>
      <c r="Z186" s="188"/>
    </row>
    <row r="187" spans="1:26" ht="20.100000000000001" customHeight="1" x14ac:dyDescent="0.15">
      <c r="A187" s="147"/>
      <c r="B187" s="147"/>
      <c r="C187" s="171"/>
      <c r="D187" s="251"/>
      <c r="E187" s="274"/>
      <c r="F187" s="275"/>
      <c r="G187" s="275"/>
      <c r="H187" s="275"/>
      <c r="I187" s="275"/>
      <c r="J187" s="276"/>
      <c r="K187" s="93"/>
      <c r="L187" s="94"/>
      <c r="M187" s="95"/>
      <c r="N187" s="58"/>
      <c r="O187" s="65"/>
      <c r="P187" s="65"/>
      <c r="Q187" s="65"/>
      <c r="R187" s="65"/>
      <c r="S187" s="65"/>
      <c r="T187" s="65"/>
      <c r="U187" s="65"/>
      <c r="V187" s="116"/>
      <c r="W187" s="124"/>
      <c r="X187" s="125"/>
      <c r="Y187" s="277" t="s">
        <v>53</v>
      </c>
      <c r="Z187" s="188"/>
    </row>
    <row r="188" spans="1:26" ht="20.100000000000001" customHeight="1" x14ac:dyDescent="0.15">
      <c r="A188" s="147"/>
      <c r="B188" s="147"/>
      <c r="C188" s="171"/>
      <c r="D188" s="167"/>
      <c r="E188" s="278"/>
      <c r="F188" s="278"/>
      <c r="G188" s="278"/>
      <c r="H188" s="278"/>
      <c r="I188" s="278"/>
      <c r="J188" s="278"/>
      <c r="K188" s="185"/>
      <c r="L188" s="185"/>
      <c r="M188" s="185"/>
      <c r="N188" s="185"/>
      <c r="O188" s="185"/>
      <c r="P188" s="185"/>
      <c r="Q188" s="185"/>
      <c r="R188" s="185"/>
      <c r="S188" s="185"/>
      <c r="T188" s="185"/>
      <c r="U188" s="185"/>
      <c r="V188" s="185"/>
      <c r="W188" s="185"/>
      <c r="X188" s="185"/>
      <c r="Y188" s="185"/>
      <c r="Z188" s="188"/>
    </row>
    <row r="189" spans="1:26" ht="20.100000000000001" customHeight="1" x14ac:dyDescent="0.15">
      <c r="A189" s="147">
        <f>IFERROR(IF($I189&lt;1,1001,0),3)</f>
        <v>1001</v>
      </c>
      <c r="B189" s="147"/>
      <c r="C189" s="171"/>
      <c r="D189" s="167">
        <v>4</v>
      </c>
      <c r="E189" s="145" t="s">
        <v>26</v>
      </c>
      <c r="I189" s="97"/>
      <c r="J189" s="97"/>
      <c r="K189" s="97"/>
      <c r="L189" s="97"/>
      <c r="M189" s="97"/>
      <c r="N189" s="169" t="s">
        <v>49</v>
      </c>
      <c r="O189" s="169"/>
      <c r="P189" s="169"/>
      <c r="Q189" s="169"/>
      <c r="R189" s="169"/>
      <c r="S189" s="169"/>
      <c r="T189" s="169"/>
      <c r="U189" s="169"/>
      <c r="V189" s="169"/>
      <c r="W189" s="169"/>
      <c r="X189" s="169"/>
      <c r="Y189" s="169"/>
      <c r="Z189" s="188"/>
    </row>
    <row r="190" spans="1:26" ht="60" customHeight="1" x14ac:dyDescent="0.15">
      <c r="A190" s="147"/>
      <c r="B190" s="147"/>
      <c r="C190" s="190"/>
      <c r="D190" s="169"/>
      <c r="E190" s="169"/>
      <c r="F190" s="169"/>
      <c r="G190" s="169"/>
      <c r="H190" s="169"/>
      <c r="I190" s="184"/>
      <c r="J190" s="206" t="s">
        <v>193</v>
      </c>
      <c r="K190" s="279"/>
      <c r="L190" s="279"/>
      <c r="M190" s="279"/>
      <c r="N190" s="279"/>
      <c r="O190" s="279"/>
      <c r="P190" s="279"/>
      <c r="Q190" s="279"/>
      <c r="R190" s="279"/>
      <c r="S190" s="279"/>
      <c r="T190" s="279"/>
      <c r="U190" s="279"/>
      <c r="V190" s="279"/>
      <c r="W190" s="279"/>
      <c r="X190" s="279"/>
      <c r="Y190" s="279"/>
      <c r="Z190" s="188"/>
    </row>
    <row r="191" spans="1:26" ht="20.100000000000001" customHeight="1" x14ac:dyDescent="0.15">
      <c r="A191" s="147"/>
      <c r="B191" s="147"/>
      <c r="C191" s="171"/>
      <c r="D191" s="167">
        <v>5</v>
      </c>
      <c r="E191" s="145" t="s">
        <v>50</v>
      </c>
      <c r="I191" s="76"/>
      <c r="J191" s="31"/>
      <c r="K191" s="31"/>
      <c r="L191" s="31"/>
      <c r="M191" s="31"/>
      <c r="N191" s="169"/>
      <c r="O191" s="169"/>
      <c r="P191" s="169"/>
      <c r="Q191" s="169"/>
      <c r="R191" s="169"/>
      <c r="S191" s="169"/>
      <c r="T191" s="169"/>
      <c r="U191" s="169"/>
      <c r="V191" s="169"/>
      <c r="W191" s="169"/>
      <c r="X191" s="169"/>
      <c r="Y191" s="169"/>
      <c r="Z191" s="188"/>
    </row>
    <row r="192" spans="1:26" ht="20.100000000000001" customHeight="1" x14ac:dyDescent="0.15">
      <c r="A192" s="147"/>
      <c r="B192" s="147"/>
      <c r="C192" s="190"/>
      <c r="D192" s="169"/>
      <c r="E192" s="169"/>
      <c r="F192" s="169"/>
      <c r="G192" s="169"/>
      <c r="H192" s="169"/>
      <c r="I192" s="184"/>
      <c r="J192" s="189" t="str">
        <f>日付例&amp;"　年月日を入力してください。個人の場合や設立日が1900/3/31以前の場合は、入力不要です。"</f>
        <v>例)2024/4/1、R6/4/1　年月日を入力してください。個人の場合や設立日が1900/3/31以前の場合は、入力不要です。</v>
      </c>
      <c r="K192" s="185"/>
      <c r="L192" s="185"/>
      <c r="M192" s="185"/>
      <c r="N192" s="185"/>
      <c r="O192" s="185"/>
      <c r="P192" s="185"/>
      <c r="Q192" s="185"/>
      <c r="R192" s="185"/>
      <c r="S192" s="185"/>
      <c r="T192" s="185"/>
      <c r="U192" s="185"/>
      <c r="V192" s="185"/>
      <c r="W192" s="185"/>
      <c r="X192" s="185"/>
      <c r="Y192" s="185"/>
      <c r="Z192" s="188"/>
    </row>
    <row r="193" spans="1:27" ht="20.100000000000001" customHeight="1" x14ac:dyDescent="0.15">
      <c r="A193" s="147"/>
      <c r="B193" s="147"/>
      <c r="C193" s="171"/>
      <c r="D193" s="167">
        <v>6</v>
      </c>
      <c r="E193" s="145" t="s">
        <v>74</v>
      </c>
      <c r="F193" s="169"/>
      <c r="G193" s="169"/>
      <c r="H193" s="169"/>
      <c r="I193" s="76"/>
      <c r="J193" s="31"/>
      <c r="K193" s="31"/>
      <c r="L193" s="31"/>
      <c r="M193" s="31"/>
      <c r="N193" s="237"/>
      <c r="O193" s="237"/>
      <c r="P193" s="237"/>
      <c r="Q193" s="237"/>
      <c r="R193" s="237"/>
      <c r="S193" s="237"/>
      <c r="T193" s="237"/>
      <c r="U193" s="237"/>
      <c r="V193" s="237"/>
      <c r="W193" s="237"/>
      <c r="X193" s="237"/>
      <c r="Y193" s="237"/>
      <c r="Z193" s="280"/>
      <c r="AA193" s="190"/>
    </row>
    <row r="194" spans="1:27" ht="20.100000000000001" customHeight="1" x14ac:dyDescent="0.15">
      <c r="A194" s="147"/>
      <c r="B194" s="147"/>
      <c r="C194" s="171"/>
      <c r="D194" s="167"/>
      <c r="E194" s="169"/>
      <c r="F194" s="169"/>
      <c r="G194" s="169"/>
      <c r="H194" s="169"/>
      <c r="I194" s="184"/>
      <c r="J194" s="189" t="str">
        <f>日付例&amp;"　年月日を入力してください。創業日が1900/3/31以前の場合は、入力不要です。"</f>
        <v>例)2024/4/1、R6/4/1　年月日を入力してください。創業日が1900/3/31以前の場合は、入力不要です。</v>
      </c>
      <c r="K194" s="185"/>
      <c r="L194" s="185"/>
      <c r="M194" s="185"/>
      <c r="N194" s="281"/>
      <c r="O194" s="189"/>
      <c r="P194" s="282"/>
      <c r="Q194" s="189"/>
      <c r="R194" s="189"/>
      <c r="S194" s="189"/>
      <c r="T194" s="189"/>
      <c r="U194" s="189"/>
      <c r="V194" s="189"/>
      <c r="W194" s="189"/>
      <c r="X194" s="189"/>
      <c r="Y194" s="189"/>
      <c r="Z194" s="199"/>
      <c r="AA194" s="190"/>
    </row>
    <row r="195" spans="1:27" ht="20.100000000000001" customHeight="1" x14ac:dyDescent="0.15">
      <c r="A195" s="147"/>
      <c r="B195" s="147"/>
      <c r="C195" s="171"/>
      <c r="D195" s="167">
        <v>7</v>
      </c>
      <c r="E195" s="169" t="s">
        <v>22</v>
      </c>
      <c r="F195" s="169"/>
      <c r="G195" s="169"/>
      <c r="H195" s="169"/>
      <c r="I195" s="76"/>
      <c r="J195" s="77"/>
      <c r="K195" s="77"/>
      <c r="L195" s="77"/>
      <c r="M195" s="77"/>
      <c r="N195" s="283" t="s">
        <v>23</v>
      </c>
      <c r="O195" s="76"/>
      <c r="P195" s="83"/>
      <c r="Q195" s="83"/>
      <c r="R195" s="83"/>
      <c r="S195" s="284" t="s">
        <v>24</v>
      </c>
      <c r="T195" s="237"/>
      <c r="U195" s="237"/>
      <c r="V195" s="237"/>
      <c r="W195" s="237"/>
      <c r="X195" s="237"/>
      <c r="Y195" s="237"/>
      <c r="Z195" s="280"/>
      <c r="AA195" s="190"/>
    </row>
    <row r="196" spans="1:27" ht="20.100000000000001" customHeight="1" x14ac:dyDescent="0.15">
      <c r="A196" s="147"/>
      <c r="B196" s="147"/>
      <c r="C196" s="171"/>
      <c r="D196" s="167"/>
      <c r="E196" s="278" t="s">
        <v>25</v>
      </c>
      <c r="F196" s="169"/>
      <c r="G196" s="169"/>
      <c r="H196" s="169"/>
      <c r="I196" s="285"/>
      <c r="J196" s="189" t="str">
        <f>日付例&amp;"　年月日を入力してください。"</f>
        <v>例)2024/4/1、R6/4/1　年月日を入力してください。</v>
      </c>
      <c r="K196" s="189"/>
      <c r="L196" s="189"/>
      <c r="M196" s="282"/>
      <c r="N196" s="281"/>
      <c r="O196" s="189"/>
      <c r="P196" s="282"/>
      <c r="Q196" s="189"/>
      <c r="R196" s="189"/>
      <c r="S196" s="189"/>
      <c r="T196" s="189"/>
      <c r="U196" s="189"/>
      <c r="V196" s="189"/>
      <c r="W196" s="189"/>
      <c r="X196" s="189"/>
      <c r="Y196" s="189"/>
      <c r="Z196" s="199"/>
      <c r="AA196" s="190"/>
    </row>
    <row r="197" spans="1:27" ht="20.100000000000001" customHeight="1" x14ac:dyDescent="0.15">
      <c r="A197" s="147"/>
      <c r="B197" s="147"/>
      <c r="C197" s="171"/>
      <c r="D197" s="167">
        <v>8</v>
      </c>
      <c r="E197" s="286" t="s">
        <v>134</v>
      </c>
      <c r="F197" s="169"/>
      <c r="G197" s="169"/>
      <c r="H197" s="169"/>
      <c r="I197" s="76"/>
      <c r="J197" s="77"/>
      <c r="K197" s="77"/>
      <c r="L197" s="77"/>
      <c r="M197" s="77"/>
      <c r="N197" s="174"/>
      <c r="O197" s="237"/>
      <c r="P197" s="236"/>
      <c r="Q197" s="237"/>
      <c r="R197" s="237"/>
      <c r="S197" s="237"/>
      <c r="T197" s="237"/>
      <c r="U197" s="237"/>
      <c r="V197" s="237"/>
      <c r="W197" s="237"/>
      <c r="X197" s="237"/>
      <c r="Y197" s="237"/>
      <c r="Z197" s="280"/>
      <c r="AA197" s="190"/>
    </row>
    <row r="198" spans="1:27" ht="20.100000000000001" customHeight="1" x14ac:dyDescent="0.15">
      <c r="A198" s="147"/>
      <c r="B198" s="147"/>
      <c r="C198" s="171"/>
      <c r="D198" s="167"/>
      <c r="E198" s="278" t="s">
        <v>75</v>
      </c>
      <c r="F198" s="169"/>
      <c r="G198" s="169"/>
      <c r="H198" s="169"/>
      <c r="I198" s="287"/>
      <c r="J198" s="189" t="str">
        <f>日付例&amp;"　年月日を入力してください。"</f>
        <v>例)2024/4/1、R6/4/1　年月日を入力してください。</v>
      </c>
      <c r="K198" s="189"/>
      <c r="L198" s="189"/>
      <c r="M198" s="282"/>
      <c r="N198" s="281"/>
      <c r="O198" s="189"/>
      <c r="P198" s="282"/>
      <c r="Q198" s="189"/>
      <c r="R198" s="189"/>
      <c r="S198" s="189"/>
      <c r="T198" s="189"/>
      <c r="U198" s="189"/>
      <c r="V198" s="189"/>
      <c r="W198" s="189"/>
      <c r="X198" s="189"/>
      <c r="Y198" s="189"/>
      <c r="Z198" s="199"/>
      <c r="AA198" s="190"/>
    </row>
    <row r="199" spans="1:27" ht="20.100000000000001" customHeight="1" x14ac:dyDescent="0.15">
      <c r="A199" s="147"/>
      <c r="B199" s="147"/>
      <c r="C199" s="171"/>
      <c r="D199" s="167">
        <v>9</v>
      </c>
      <c r="E199" s="145" t="s">
        <v>150</v>
      </c>
      <c r="I199" s="168"/>
      <c r="J199" s="168"/>
      <c r="K199" s="168"/>
      <c r="L199" s="168"/>
      <c r="M199" s="169"/>
      <c r="N199" s="169"/>
      <c r="O199" s="169"/>
      <c r="P199" s="169"/>
      <c r="Q199" s="169"/>
      <c r="R199" s="169"/>
      <c r="S199" s="169"/>
      <c r="T199" s="169"/>
      <c r="U199" s="169"/>
      <c r="V199" s="169"/>
      <c r="W199" s="169"/>
      <c r="X199" s="169"/>
      <c r="Z199" s="170"/>
    </row>
    <row r="200" spans="1:27" ht="20.100000000000001" customHeight="1" x14ac:dyDescent="0.15">
      <c r="A200" s="147">
        <f>IFERROR(IF(TRIM($I200)="",1001,0),3)</f>
        <v>1001</v>
      </c>
      <c r="B200" s="147"/>
      <c r="C200" s="171"/>
      <c r="E200" s="288" t="s">
        <v>173</v>
      </c>
      <c r="F200" s="289"/>
      <c r="G200" s="289"/>
      <c r="H200" s="290"/>
      <c r="I200" s="105"/>
      <c r="J200" s="106"/>
      <c r="K200" s="106"/>
      <c r="L200" s="106"/>
      <c r="M200" s="107"/>
      <c r="Y200" s="169"/>
      <c r="Z200" s="170"/>
    </row>
    <row r="201" spans="1:27" ht="20.100000000000001" customHeight="1" x14ac:dyDescent="0.15">
      <c r="A201" s="147">
        <f>IFERROR(IF(TRIM($I201)="",1001,0),3)</f>
        <v>1001</v>
      </c>
      <c r="B201" s="147"/>
      <c r="C201" s="171"/>
      <c r="D201" s="167"/>
      <c r="E201" s="291" t="s">
        <v>174</v>
      </c>
      <c r="F201" s="292"/>
      <c r="G201" s="292"/>
      <c r="H201" s="293"/>
      <c r="I201" s="32"/>
      <c r="J201" s="108"/>
      <c r="K201" s="108"/>
      <c r="L201" s="108"/>
      <c r="M201" s="109"/>
      <c r="Y201" s="169"/>
      <c r="Z201" s="170"/>
    </row>
    <row r="202" spans="1:27" ht="20.100000000000001" customHeight="1" x14ac:dyDescent="0.15">
      <c r="A202" s="147">
        <f>IFERROR(IF(TRIM($I202)="",1001,0),3)</f>
        <v>1001</v>
      </c>
      <c r="B202" s="147"/>
      <c r="C202" s="171"/>
      <c r="D202" s="167"/>
      <c r="E202" s="294" t="s">
        <v>175</v>
      </c>
      <c r="F202" s="295"/>
      <c r="G202" s="295"/>
      <c r="H202" s="296"/>
      <c r="I202" s="32"/>
      <c r="J202" s="108"/>
      <c r="K202" s="108"/>
      <c r="L202" s="108"/>
      <c r="M202" s="109"/>
      <c r="Y202" s="169"/>
      <c r="Z202" s="170"/>
    </row>
    <row r="203" spans="1:27" ht="20.100000000000001" customHeight="1" x14ac:dyDescent="0.15">
      <c r="A203" s="147"/>
      <c r="B203" s="147"/>
      <c r="C203" s="171"/>
      <c r="D203" s="167"/>
      <c r="E203" s="291" t="s">
        <v>176</v>
      </c>
      <c r="F203" s="292"/>
      <c r="G203" s="292"/>
      <c r="H203" s="293"/>
      <c r="I203" s="297">
        <f>I200+I201+I202</f>
        <v>0</v>
      </c>
      <c r="J203" s="298"/>
      <c r="K203" s="298"/>
      <c r="L203" s="298"/>
      <c r="M203" s="299"/>
      <c r="Y203" s="169"/>
      <c r="Z203" s="170"/>
    </row>
    <row r="204" spans="1:27" ht="20.100000000000001" customHeight="1" x14ac:dyDescent="0.15">
      <c r="A204" s="147">
        <f>IFERROR(IF(TRIM($I204)="",1001,0),3)</f>
        <v>1001</v>
      </c>
      <c r="B204" s="147"/>
      <c r="C204" s="171"/>
      <c r="D204" s="167"/>
      <c r="E204" s="300" t="s">
        <v>177</v>
      </c>
      <c r="F204" s="301"/>
      <c r="G204" s="301"/>
      <c r="H204" s="302"/>
      <c r="I204" s="21"/>
      <c r="J204" s="22"/>
      <c r="K204" s="22"/>
      <c r="L204" s="22"/>
      <c r="M204" s="23"/>
      <c r="Y204" s="169"/>
      <c r="Z204" s="170"/>
    </row>
    <row r="205" spans="1:27" ht="20.100000000000001" customHeight="1" x14ac:dyDescent="0.15">
      <c r="A205" s="147"/>
      <c r="B205" s="147"/>
      <c r="C205" s="171"/>
      <c r="D205" s="167"/>
      <c r="E205" s="172"/>
      <c r="F205" s="173"/>
      <c r="G205" s="174"/>
      <c r="H205" s="174"/>
      <c r="I205" s="303"/>
      <c r="J205" s="174"/>
      <c r="K205" s="174"/>
      <c r="Y205" s="169"/>
      <c r="Z205" s="170"/>
    </row>
    <row r="206" spans="1:27" ht="20.100000000000001" customHeight="1" x14ac:dyDescent="0.15">
      <c r="A206" s="147"/>
      <c r="B206" s="147"/>
      <c r="C206" s="171"/>
      <c r="D206" s="167">
        <v>10</v>
      </c>
      <c r="E206" s="145" t="s">
        <v>44</v>
      </c>
      <c r="I206" s="24"/>
      <c r="J206" s="31"/>
      <c r="K206" s="31"/>
      <c r="L206" s="31"/>
      <c r="M206" s="31"/>
      <c r="N206" s="169"/>
      <c r="O206" s="169"/>
      <c r="P206" s="169"/>
      <c r="Q206" s="169"/>
      <c r="R206" s="169"/>
      <c r="S206" s="169"/>
      <c r="T206" s="169"/>
      <c r="U206" s="169"/>
      <c r="V206" s="169"/>
      <c r="W206" s="169"/>
      <c r="X206" s="169"/>
      <c r="Y206" s="169"/>
      <c r="Z206" s="188"/>
    </row>
    <row r="207" spans="1:27" ht="60" customHeight="1" x14ac:dyDescent="0.15">
      <c r="A207" s="147"/>
      <c r="B207" s="147"/>
      <c r="C207" s="190"/>
      <c r="D207" s="169"/>
      <c r="E207" s="169"/>
      <c r="F207" s="169"/>
      <c r="G207" s="169"/>
      <c r="H207" s="169"/>
      <c r="I207" s="184"/>
      <c r="J207" s="195" t="s">
        <v>137</v>
      </c>
      <c r="K207" s="195"/>
      <c r="L207" s="195"/>
      <c r="M207" s="195"/>
      <c r="N207" s="195"/>
      <c r="O207" s="195"/>
      <c r="P207" s="195"/>
      <c r="Q207" s="195"/>
      <c r="R207" s="195"/>
      <c r="S207" s="195"/>
      <c r="T207" s="195"/>
      <c r="U207" s="195"/>
      <c r="V207" s="195"/>
      <c r="W207" s="195"/>
      <c r="X207" s="195"/>
      <c r="Y207" s="195"/>
      <c r="Z207" s="188"/>
    </row>
    <row r="208" spans="1:27" ht="20.100000000000001" customHeight="1" x14ac:dyDescent="0.15">
      <c r="A208" s="147"/>
      <c r="B208" s="147"/>
      <c r="C208" s="162"/>
      <c r="D208" s="167">
        <v>11</v>
      </c>
      <c r="E208" s="169" t="s">
        <v>12</v>
      </c>
      <c r="F208" s="186"/>
      <c r="G208" s="186"/>
      <c r="H208" s="186"/>
      <c r="I208" s="169"/>
      <c r="J208" s="169"/>
      <c r="K208" s="169"/>
      <c r="L208" s="169"/>
      <c r="M208" s="169"/>
      <c r="N208" s="169"/>
      <c r="O208" s="169"/>
      <c r="P208" s="169"/>
      <c r="Q208" s="169"/>
      <c r="R208" s="169"/>
      <c r="S208" s="169"/>
      <c r="T208" s="169"/>
      <c r="U208" s="169"/>
      <c r="V208" s="169"/>
      <c r="W208" s="169"/>
      <c r="X208" s="169"/>
      <c r="Y208" s="169"/>
      <c r="Z208" s="188"/>
      <c r="AA208" s="190"/>
    </row>
    <row r="209" spans="1:27" ht="20.100000000000001" customHeight="1" x14ac:dyDescent="0.15">
      <c r="A209" s="147"/>
      <c r="B209" s="147"/>
      <c r="C209" s="171"/>
      <c r="D209" s="170"/>
      <c r="E209" s="304" t="s">
        <v>13</v>
      </c>
      <c r="F209" s="305"/>
      <c r="G209" s="305"/>
      <c r="H209" s="306"/>
      <c r="I209" s="307" t="s">
        <v>118</v>
      </c>
      <c r="J209" s="308"/>
      <c r="K209" s="308"/>
      <c r="L209" s="308"/>
      <c r="M209" s="309"/>
      <c r="Z209" s="170"/>
      <c r="AA209" s="190"/>
    </row>
    <row r="210" spans="1:27" ht="20.100000000000001" customHeight="1" x14ac:dyDescent="0.15">
      <c r="A210" s="147"/>
      <c r="B210" s="147"/>
      <c r="C210" s="171"/>
      <c r="D210" s="170"/>
      <c r="E210" s="310" t="s">
        <v>14</v>
      </c>
      <c r="F210" s="311"/>
      <c r="G210" s="311"/>
      <c r="H210" s="312"/>
      <c r="I210" s="105"/>
      <c r="J210" s="110"/>
      <c r="K210" s="110"/>
      <c r="L210" s="110"/>
      <c r="M210" s="111"/>
      <c r="Z210" s="170"/>
      <c r="AA210" s="190"/>
    </row>
    <row r="211" spans="1:27" ht="20.100000000000001" customHeight="1" x14ac:dyDescent="0.15">
      <c r="A211" s="147"/>
      <c r="B211" s="147"/>
      <c r="C211" s="171"/>
      <c r="D211" s="170"/>
      <c r="E211" s="313" t="s">
        <v>15</v>
      </c>
      <c r="F211" s="314"/>
      <c r="G211" s="314"/>
      <c r="H211" s="315"/>
      <c r="I211" s="32"/>
      <c r="J211" s="36"/>
      <c r="K211" s="36"/>
      <c r="L211" s="36"/>
      <c r="M211" s="35"/>
      <c r="Z211" s="170"/>
      <c r="AA211" s="190"/>
    </row>
    <row r="212" spans="1:27" ht="20.100000000000001" customHeight="1" x14ac:dyDescent="0.15">
      <c r="A212" s="147"/>
      <c r="B212" s="147"/>
      <c r="C212" s="171"/>
      <c r="D212" s="170"/>
      <c r="E212" s="313" t="s">
        <v>16</v>
      </c>
      <c r="F212" s="314"/>
      <c r="G212" s="314"/>
      <c r="H212" s="315"/>
      <c r="I212" s="32"/>
      <c r="J212" s="36"/>
      <c r="K212" s="36"/>
      <c r="L212" s="36"/>
      <c r="M212" s="35"/>
      <c r="Z212" s="170"/>
      <c r="AA212" s="190"/>
    </row>
    <row r="213" spans="1:27" ht="20.100000000000001" customHeight="1" thickBot="1" x14ac:dyDescent="0.2">
      <c r="A213" s="147"/>
      <c r="B213" s="147"/>
      <c r="C213" s="171"/>
      <c r="D213" s="170"/>
      <c r="E213" s="316" t="s">
        <v>17</v>
      </c>
      <c r="F213" s="317"/>
      <c r="G213" s="317"/>
      <c r="H213" s="318"/>
      <c r="I213" s="85"/>
      <c r="J213" s="96"/>
      <c r="K213" s="96"/>
      <c r="L213" s="96"/>
      <c r="M213" s="68"/>
      <c r="Z213" s="170"/>
      <c r="AA213" s="190"/>
    </row>
    <row r="214" spans="1:27" ht="20.100000000000001" customHeight="1" thickTop="1" x14ac:dyDescent="0.15">
      <c r="A214" s="147"/>
      <c r="B214" s="147"/>
      <c r="C214" s="171"/>
      <c r="E214" s="319" t="s">
        <v>117</v>
      </c>
      <c r="F214" s="320"/>
      <c r="G214" s="320"/>
      <c r="H214" s="321"/>
      <c r="I214" s="322">
        <f>I210+I212+I213</f>
        <v>0</v>
      </c>
      <c r="J214" s="323"/>
      <c r="K214" s="323"/>
      <c r="L214" s="323"/>
      <c r="M214" s="324"/>
      <c r="Z214" s="170"/>
      <c r="AA214" s="190"/>
    </row>
    <row r="215" spans="1:27" ht="20.100000000000001" customHeight="1" x14ac:dyDescent="0.15">
      <c r="A215" s="147"/>
      <c r="B215" s="147"/>
      <c r="C215" s="171"/>
      <c r="D215" s="167"/>
      <c r="E215" s="169"/>
      <c r="F215" s="169"/>
      <c r="G215" s="169"/>
      <c r="H215" s="169"/>
      <c r="I215" s="237"/>
      <c r="J215" s="237"/>
      <c r="K215" s="237"/>
      <c r="L215" s="174"/>
      <c r="M215" s="174"/>
      <c r="N215" s="174"/>
      <c r="O215" s="237"/>
      <c r="P215" s="237"/>
      <c r="Q215" s="237"/>
      <c r="R215" s="237"/>
      <c r="S215" s="237"/>
      <c r="T215" s="237"/>
      <c r="U215" s="237"/>
      <c r="V215" s="237"/>
      <c r="W215" s="237"/>
      <c r="X215" s="237"/>
      <c r="Y215" s="237"/>
      <c r="Z215" s="280"/>
      <c r="AA215" s="190"/>
    </row>
    <row r="216" spans="1:27" ht="20.100000000000001" customHeight="1" x14ac:dyDescent="0.15">
      <c r="A216" s="147"/>
      <c r="B216" s="147"/>
      <c r="C216" s="171"/>
      <c r="D216" s="167">
        <v>12</v>
      </c>
      <c r="E216" s="169" t="s">
        <v>51</v>
      </c>
      <c r="F216" s="169"/>
      <c r="G216" s="169"/>
      <c r="H216" s="169"/>
      <c r="I216" s="211"/>
      <c r="Z216" s="170"/>
      <c r="AA216" s="190"/>
    </row>
    <row r="217" spans="1:27" ht="20.100000000000001" customHeight="1" x14ac:dyDescent="0.15">
      <c r="A217" s="147"/>
      <c r="B217" s="147"/>
      <c r="C217" s="171"/>
      <c r="D217" s="170"/>
      <c r="E217" s="304" t="s">
        <v>13</v>
      </c>
      <c r="F217" s="305"/>
      <c r="G217" s="305"/>
      <c r="H217" s="306"/>
      <c r="I217" s="307" t="s">
        <v>119</v>
      </c>
      <c r="J217" s="308"/>
      <c r="K217" s="308"/>
      <c r="L217" s="308"/>
      <c r="M217" s="309"/>
      <c r="Z217" s="170"/>
      <c r="AA217" s="190"/>
    </row>
    <row r="218" spans="1:27" ht="20.100000000000001" customHeight="1" x14ac:dyDescent="0.15">
      <c r="A218" s="147"/>
      <c r="B218" s="147"/>
      <c r="C218" s="171"/>
      <c r="D218" s="167"/>
      <c r="E218" s="325" t="s">
        <v>121</v>
      </c>
      <c r="F218" s="326"/>
      <c r="G218" s="326"/>
      <c r="H218" s="327"/>
      <c r="I218" s="105"/>
      <c r="J218" s="110"/>
      <c r="K218" s="110"/>
      <c r="L218" s="110"/>
      <c r="M218" s="111"/>
      <c r="N218" s="145" t="s">
        <v>120</v>
      </c>
      <c r="Z218" s="170"/>
      <c r="AA218" s="190"/>
    </row>
    <row r="219" spans="1:27" ht="20.100000000000001" customHeight="1" thickBot="1" x14ac:dyDescent="0.2">
      <c r="A219" s="147"/>
      <c r="B219" s="147"/>
      <c r="C219" s="171"/>
      <c r="D219" s="167"/>
      <c r="E219" s="328" t="s">
        <v>122</v>
      </c>
      <c r="F219" s="329"/>
      <c r="G219" s="329"/>
      <c r="H219" s="330"/>
      <c r="I219" s="85"/>
      <c r="J219" s="96"/>
      <c r="K219" s="96"/>
      <c r="L219" s="96"/>
      <c r="M219" s="68"/>
      <c r="N219" s="145" t="s">
        <v>120</v>
      </c>
      <c r="Z219" s="170"/>
      <c r="AA219" s="190"/>
    </row>
    <row r="220" spans="1:27" ht="20.100000000000001" customHeight="1" thickTop="1" x14ac:dyDescent="0.15">
      <c r="A220" s="147"/>
      <c r="B220" s="147"/>
      <c r="C220" s="171"/>
      <c r="D220" s="167"/>
      <c r="E220" s="331" t="s">
        <v>52</v>
      </c>
      <c r="F220" s="332"/>
      <c r="G220" s="332"/>
      <c r="H220" s="333"/>
      <c r="I220" s="334" t="str">
        <f>IFERROR(ROUND(I218*100/I219,1),"")</f>
        <v/>
      </c>
      <c r="J220" s="335"/>
      <c r="K220" s="335"/>
      <c r="L220" s="335"/>
      <c r="M220" s="336"/>
      <c r="N220" s="145" t="s">
        <v>53</v>
      </c>
      <c r="Z220" s="170"/>
      <c r="AA220" s="190"/>
    </row>
    <row r="221" spans="1:27" ht="20.100000000000001" customHeight="1" x14ac:dyDescent="0.15">
      <c r="A221" s="147"/>
      <c r="B221" s="147"/>
      <c r="C221" s="171"/>
      <c r="D221" s="167"/>
      <c r="E221" s="237"/>
      <c r="F221" s="237"/>
      <c r="G221" s="237"/>
      <c r="H221" s="237"/>
      <c r="I221" s="237"/>
      <c r="J221" s="237"/>
      <c r="K221" s="237"/>
      <c r="L221" s="237"/>
      <c r="M221" s="237"/>
      <c r="N221" s="237"/>
      <c r="O221" s="237"/>
      <c r="P221" s="237"/>
      <c r="Q221" s="237"/>
      <c r="R221" s="237"/>
      <c r="S221" s="237"/>
      <c r="T221" s="237"/>
      <c r="U221" s="237"/>
      <c r="V221" s="237"/>
      <c r="W221" s="237"/>
      <c r="X221" s="237"/>
      <c r="Y221" s="237"/>
      <c r="Z221" s="280"/>
      <c r="AA221" s="190"/>
    </row>
    <row r="222" spans="1:27" ht="20.100000000000001" customHeight="1" x14ac:dyDescent="0.15">
      <c r="A222" s="147">
        <f>IFERROR(IF(TRIM($I222)="",1001,0),3)</f>
        <v>1001</v>
      </c>
      <c r="B222" s="147"/>
      <c r="C222" s="171"/>
      <c r="D222" s="167">
        <v>13</v>
      </c>
      <c r="E222" s="145" t="s">
        <v>158</v>
      </c>
      <c r="I222" s="24"/>
      <c r="J222" s="31"/>
      <c r="K222" s="31"/>
      <c r="L222" s="31"/>
      <c r="M222" s="31"/>
      <c r="N222" s="169"/>
      <c r="O222" s="169"/>
      <c r="P222" s="169"/>
      <c r="Q222" s="169"/>
      <c r="R222" s="169"/>
      <c r="S222" s="169"/>
      <c r="T222" s="169"/>
      <c r="U222" s="169"/>
      <c r="V222" s="169"/>
      <c r="W222" s="169"/>
      <c r="X222" s="169"/>
      <c r="Y222" s="169"/>
      <c r="Z222" s="188"/>
    </row>
    <row r="223" spans="1:27" ht="30" customHeight="1" x14ac:dyDescent="0.15">
      <c r="A223" s="147"/>
      <c r="B223" s="147"/>
      <c r="C223" s="190"/>
      <c r="D223" s="169"/>
      <c r="E223" s="207" t="s">
        <v>159</v>
      </c>
      <c r="F223" s="169"/>
      <c r="G223" s="169"/>
      <c r="H223" s="169"/>
      <c r="I223" s="184"/>
      <c r="J223" s="195" t="s">
        <v>160</v>
      </c>
      <c r="K223" s="195"/>
      <c r="L223" s="195"/>
      <c r="M223" s="195"/>
      <c r="N223" s="195"/>
      <c r="O223" s="195"/>
      <c r="P223" s="195"/>
      <c r="Q223" s="195"/>
      <c r="R223" s="195"/>
      <c r="S223" s="195"/>
      <c r="T223" s="195"/>
      <c r="U223" s="195"/>
      <c r="V223" s="195"/>
      <c r="W223" s="195"/>
      <c r="X223" s="195"/>
      <c r="Y223" s="195"/>
      <c r="Z223" s="188"/>
    </row>
    <row r="224" spans="1:27" ht="20.100000000000001" customHeight="1" x14ac:dyDescent="0.15">
      <c r="A224" s="147">
        <f>IFERROR(IF(TRIM($I224)="",1001,0),3)</f>
        <v>1001</v>
      </c>
      <c r="B224" s="147"/>
      <c r="C224" s="171"/>
      <c r="D224" s="167">
        <v>14</v>
      </c>
      <c r="E224" s="145" t="s">
        <v>163</v>
      </c>
      <c r="I224" s="24"/>
      <c r="J224" s="31"/>
      <c r="K224" s="31"/>
      <c r="L224" s="31"/>
      <c r="M224" s="31"/>
      <c r="N224" s="169"/>
      <c r="O224" s="169"/>
      <c r="P224" s="169"/>
      <c r="Q224" s="169"/>
      <c r="R224" s="169"/>
      <c r="S224" s="169"/>
      <c r="T224" s="169"/>
      <c r="U224" s="169"/>
      <c r="V224" s="169"/>
      <c r="W224" s="169"/>
      <c r="X224" s="169"/>
      <c r="Y224" s="169"/>
      <c r="Z224" s="188"/>
    </row>
    <row r="225" spans="1:27" ht="19.899999999999999" customHeight="1" x14ac:dyDescent="0.15">
      <c r="A225" s="147"/>
      <c r="B225" s="147"/>
      <c r="C225" s="190"/>
      <c r="D225" s="169"/>
      <c r="E225" s="207" t="s">
        <v>159</v>
      </c>
      <c r="F225" s="169"/>
      <c r="G225" s="169"/>
      <c r="H225" s="169"/>
      <c r="I225" s="184"/>
      <c r="J225" s="189" t="s">
        <v>164</v>
      </c>
      <c r="K225" s="189"/>
      <c r="L225" s="189"/>
      <c r="M225" s="189"/>
      <c r="N225" s="189"/>
      <c r="O225" s="189"/>
      <c r="P225" s="189"/>
      <c r="Q225" s="189"/>
      <c r="R225" s="189"/>
      <c r="S225" s="189"/>
      <c r="T225" s="189"/>
      <c r="U225" s="189"/>
      <c r="V225" s="189"/>
      <c r="W225" s="189"/>
      <c r="X225" s="189"/>
      <c r="Y225" s="189"/>
      <c r="Z225" s="188"/>
    </row>
    <row r="226" spans="1:27" ht="20.100000000000001" customHeight="1" x14ac:dyDescent="0.15">
      <c r="A226" s="147"/>
      <c r="B226" s="147"/>
      <c r="C226" s="200"/>
      <c r="D226" s="180"/>
      <c r="E226" s="180"/>
      <c r="F226" s="180"/>
      <c r="G226" s="180"/>
      <c r="H226" s="180"/>
      <c r="I226" s="180"/>
      <c r="J226" s="201"/>
      <c r="K226" s="201"/>
      <c r="L226" s="201"/>
      <c r="M226" s="221"/>
      <c r="N226" s="201"/>
      <c r="O226" s="201"/>
      <c r="P226" s="221"/>
      <c r="Q226" s="201"/>
      <c r="R226" s="201"/>
      <c r="S226" s="201"/>
      <c r="T226" s="201"/>
      <c r="U226" s="201"/>
      <c r="V226" s="201"/>
      <c r="W226" s="201"/>
      <c r="X226" s="201"/>
      <c r="Y226" s="201"/>
      <c r="Z226" s="337"/>
      <c r="AA226" s="190"/>
    </row>
    <row r="227" spans="1:27" ht="20.100000000000001" customHeight="1" x14ac:dyDescent="0.15">
      <c r="A227" s="147"/>
      <c r="B227" s="147"/>
      <c r="C227" s="169"/>
      <c r="D227" s="169"/>
      <c r="E227" s="169"/>
      <c r="F227" s="169"/>
      <c r="G227" s="169"/>
      <c r="H227" s="169"/>
      <c r="I227" s="169"/>
      <c r="J227" s="204"/>
      <c r="K227" s="204"/>
      <c r="L227" s="204"/>
      <c r="M227" s="222"/>
      <c r="N227" s="204"/>
      <c r="O227" s="204"/>
      <c r="P227" s="222"/>
      <c r="Q227" s="204"/>
      <c r="R227" s="204"/>
      <c r="S227" s="204"/>
      <c r="T227" s="204"/>
      <c r="U227" s="204"/>
      <c r="V227" s="204"/>
      <c r="W227" s="204"/>
      <c r="X227" s="204"/>
      <c r="Y227" s="204"/>
      <c r="Z227" s="204"/>
      <c r="AA227" s="204"/>
    </row>
    <row r="228" spans="1:27" ht="20.100000000000001" customHeight="1" x14ac:dyDescent="0.15">
      <c r="A228" s="147"/>
      <c r="B228" s="147"/>
      <c r="C228" s="169"/>
      <c r="D228" s="169"/>
      <c r="E228" s="169"/>
      <c r="F228" s="169"/>
      <c r="G228" s="169"/>
      <c r="H228" s="169"/>
      <c r="I228" s="169"/>
      <c r="J228" s="204"/>
      <c r="K228" s="204"/>
      <c r="L228" s="204"/>
      <c r="M228" s="222"/>
      <c r="Y228" s="204"/>
      <c r="Z228" s="204"/>
      <c r="AA228" s="204"/>
    </row>
    <row r="229" spans="1:27" ht="20.100000000000001" customHeight="1" x14ac:dyDescent="0.15">
      <c r="A229" s="147"/>
      <c r="B229" s="147"/>
      <c r="C229" s="157" t="s">
        <v>129</v>
      </c>
      <c r="D229" s="158"/>
      <c r="E229" s="158"/>
      <c r="F229" s="158"/>
      <c r="G229" s="158"/>
      <c r="H229" s="159"/>
      <c r="I229" s="229"/>
      <c r="J229" s="161"/>
      <c r="K229" s="161"/>
      <c r="L229" s="161"/>
      <c r="M229" s="161"/>
      <c r="N229" s="161"/>
      <c r="O229" s="161"/>
      <c r="P229" s="161"/>
      <c r="Q229" s="161"/>
      <c r="R229" s="161"/>
      <c r="S229" s="161"/>
      <c r="T229" s="161"/>
      <c r="U229" s="161"/>
      <c r="V229" s="161"/>
      <c r="W229" s="161"/>
      <c r="X229" s="161"/>
      <c r="Y229" s="161"/>
      <c r="Z229" s="161"/>
    </row>
    <row r="230" spans="1:27" ht="20.100000000000001" customHeight="1" x14ac:dyDescent="0.15">
      <c r="A230" s="147"/>
      <c r="B230" s="147"/>
      <c r="C230" s="162"/>
      <c r="D230" s="167"/>
      <c r="E230" s="338"/>
      <c r="F230" s="186"/>
      <c r="G230" s="186"/>
      <c r="H230" s="186"/>
      <c r="I230" s="169"/>
      <c r="J230" s="169"/>
      <c r="K230" s="169"/>
      <c r="L230" s="169"/>
      <c r="M230" s="169"/>
      <c r="N230" s="169"/>
      <c r="O230" s="169"/>
      <c r="P230" s="169"/>
      <c r="Q230" s="169"/>
      <c r="R230" s="169"/>
      <c r="S230" s="169"/>
      <c r="T230" s="169"/>
      <c r="U230" s="169"/>
      <c r="V230" s="169"/>
      <c r="W230" s="169"/>
      <c r="X230" s="169"/>
      <c r="Y230" s="169"/>
      <c r="Z230" s="188"/>
    </row>
    <row r="231" spans="1:27" ht="30" customHeight="1" x14ac:dyDescent="0.15">
      <c r="A231" s="147"/>
      <c r="B231" s="147"/>
      <c r="C231" s="339"/>
      <c r="D231" s="340" t="s">
        <v>146</v>
      </c>
      <c r="E231" s="340"/>
      <c r="F231" s="340"/>
      <c r="G231" s="340"/>
      <c r="H231" s="340"/>
      <c r="I231" s="340"/>
      <c r="J231" s="340"/>
      <c r="K231" s="340"/>
      <c r="L231" s="340"/>
      <c r="M231" s="340"/>
      <c r="N231" s="340"/>
      <c r="O231" s="340"/>
      <c r="P231" s="340"/>
      <c r="Q231" s="340"/>
      <c r="R231" s="340"/>
      <c r="S231" s="340"/>
      <c r="T231" s="340"/>
      <c r="U231" s="340"/>
      <c r="V231" s="340"/>
      <c r="W231" s="340"/>
      <c r="X231" s="340"/>
      <c r="Y231" s="340"/>
      <c r="Z231" s="188"/>
    </row>
    <row r="232" spans="1:27" ht="20.100000000000001" customHeight="1" x14ac:dyDescent="0.15">
      <c r="A232" s="147"/>
      <c r="B232" s="147"/>
      <c r="C232" s="341"/>
      <c r="D232" s="342" t="s">
        <v>71</v>
      </c>
      <c r="E232" s="343"/>
      <c r="F232" s="343"/>
      <c r="G232" s="343"/>
      <c r="H232" s="343"/>
      <c r="I232" s="343"/>
      <c r="J232" s="344"/>
      <c r="K232" s="345" t="s">
        <v>123</v>
      </c>
      <c r="L232" s="346"/>
      <c r="M232" s="346"/>
      <c r="N232" s="346"/>
      <c r="O232" s="346"/>
      <c r="P232" s="346"/>
      <c r="Q232" s="347" t="s">
        <v>124</v>
      </c>
      <c r="R232" s="348"/>
      <c r="S232" s="348"/>
      <c r="T232" s="348"/>
      <c r="U232" s="349" t="s">
        <v>107</v>
      </c>
      <c r="V232" s="350"/>
      <c r="W232" s="350"/>
      <c r="X232" s="350"/>
      <c r="Y232" s="351"/>
      <c r="Z232" s="188"/>
    </row>
    <row r="233" spans="1:27" ht="20.100000000000001" customHeight="1" x14ac:dyDescent="0.15">
      <c r="A233" s="232"/>
      <c r="B233" s="147"/>
      <c r="C233" s="352"/>
      <c r="D233" s="353"/>
      <c r="E233" s="354"/>
      <c r="F233" s="354"/>
      <c r="G233" s="354"/>
      <c r="H233" s="354"/>
      <c r="I233" s="355"/>
      <c r="J233" s="356"/>
      <c r="K233" s="128"/>
      <c r="L233" s="129"/>
      <c r="M233" s="129"/>
      <c r="N233" s="357" t="s">
        <v>105</v>
      </c>
      <c r="O233" s="3"/>
      <c r="P233" s="358" t="s">
        <v>105</v>
      </c>
      <c r="Q233" s="2"/>
      <c r="R233" s="174" t="s">
        <v>105</v>
      </c>
      <c r="S233" s="6"/>
      <c r="T233" s="359" t="s">
        <v>105</v>
      </c>
      <c r="U233" s="360"/>
      <c r="V233" s="361"/>
      <c r="W233" s="361"/>
      <c r="X233" s="361"/>
      <c r="Y233" s="362"/>
      <c r="Z233" s="170"/>
    </row>
    <row r="234" spans="1:27" ht="20.100000000000001" customHeight="1" x14ac:dyDescent="0.15">
      <c r="A234" s="232"/>
      <c r="B234" s="147"/>
      <c r="C234" s="352"/>
      <c r="D234" s="363"/>
      <c r="E234" s="364"/>
      <c r="F234" s="364"/>
      <c r="G234" s="364"/>
      <c r="H234" s="364"/>
      <c r="I234" s="365"/>
      <c r="J234" s="366"/>
      <c r="K234" s="130"/>
      <c r="L234" s="131"/>
      <c r="M234" s="131"/>
      <c r="N234" s="367" t="s">
        <v>106</v>
      </c>
      <c r="O234" s="4"/>
      <c r="P234" s="368" t="s">
        <v>106</v>
      </c>
      <c r="Q234" s="5"/>
      <c r="R234" s="367" t="s">
        <v>106</v>
      </c>
      <c r="S234" s="4"/>
      <c r="T234" s="369" t="s">
        <v>106</v>
      </c>
      <c r="U234" s="370"/>
      <c r="V234" s="371"/>
      <c r="W234" s="371"/>
      <c r="X234" s="371"/>
      <c r="Y234" s="372"/>
      <c r="Z234" s="170"/>
    </row>
    <row r="235" spans="1:27" ht="20.100000000000001" customHeight="1" x14ac:dyDescent="0.15">
      <c r="A235" s="147"/>
      <c r="B235" s="147"/>
      <c r="C235" s="341"/>
      <c r="D235" s="373" t="s">
        <v>188</v>
      </c>
      <c r="E235" s="374"/>
      <c r="F235" s="374"/>
      <c r="G235" s="374"/>
      <c r="H235" s="374"/>
      <c r="I235" s="375"/>
      <c r="J235" s="376"/>
      <c r="K235" s="105"/>
      <c r="L235" s="121"/>
      <c r="M235" s="121"/>
      <c r="N235" s="122"/>
      <c r="O235" s="115"/>
      <c r="P235" s="123"/>
      <c r="Q235" s="105"/>
      <c r="R235" s="119"/>
      <c r="S235" s="115"/>
      <c r="T235" s="111"/>
      <c r="U235" s="105"/>
      <c r="V235" s="110"/>
      <c r="W235" s="110"/>
      <c r="X235" s="110"/>
      <c r="Y235" s="111"/>
      <c r="Z235" s="188"/>
    </row>
    <row r="236" spans="1:27" ht="20.100000000000001" customHeight="1" x14ac:dyDescent="0.15">
      <c r="A236" s="147"/>
      <c r="B236" s="147"/>
      <c r="C236" s="341"/>
      <c r="D236" s="377" t="s">
        <v>189</v>
      </c>
      <c r="E236" s="378"/>
      <c r="F236" s="378"/>
      <c r="G236" s="378"/>
      <c r="H236" s="378"/>
      <c r="I236" s="379"/>
      <c r="J236" s="380"/>
      <c r="K236" s="32"/>
      <c r="L236" s="126"/>
      <c r="M236" s="126"/>
      <c r="N236" s="127"/>
      <c r="O236" s="34"/>
      <c r="P236" s="120"/>
      <c r="Q236" s="32"/>
      <c r="R236" s="33"/>
      <c r="S236" s="34"/>
      <c r="T236" s="35"/>
      <c r="U236" s="32"/>
      <c r="V236" s="36"/>
      <c r="W236" s="36"/>
      <c r="X236" s="36"/>
      <c r="Y236" s="35"/>
      <c r="Z236" s="188"/>
    </row>
    <row r="237" spans="1:27" ht="20.100000000000001" customHeight="1" x14ac:dyDescent="0.15">
      <c r="A237" s="147"/>
      <c r="B237" s="147"/>
      <c r="C237" s="341"/>
      <c r="D237" s="377" t="s">
        <v>192</v>
      </c>
      <c r="E237" s="378"/>
      <c r="F237" s="378"/>
      <c r="G237" s="378"/>
      <c r="H237" s="378"/>
      <c r="I237" s="379"/>
      <c r="J237" s="380"/>
      <c r="K237" s="32"/>
      <c r="L237" s="126"/>
      <c r="M237" s="126"/>
      <c r="N237" s="127"/>
      <c r="O237" s="34"/>
      <c r="P237" s="120"/>
      <c r="Q237" s="32"/>
      <c r="R237" s="33"/>
      <c r="S237" s="34"/>
      <c r="T237" s="35"/>
      <c r="U237" s="32"/>
      <c r="V237" s="36"/>
      <c r="W237" s="36"/>
      <c r="X237" s="36"/>
      <c r="Y237" s="35"/>
      <c r="Z237" s="188"/>
    </row>
    <row r="238" spans="1:27" ht="20.100000000000001" customHeight="1" x14ac:dyDescent="0.15">
      <c r="A238" s="147"/>
      <c r="B238" s="147"/>
      <c r="C238" s="341"/>
      <c r="D238" s="377" t="s">
        <v>190</v>
      </c>
      <c r="E238" s="378"/>
      <c r="F238" s="378"/>
      <c r="G238" s="378"/>
      <c r="H238" s="378"/>
      <c r="I238" s="379"/>
      <c r="J238" s="380"/>
      <c r="K238" s="32"/>
      <c r="L238" s="126"/>
      <c r="M238" s="126"/>
      <c r="N238" s="127"/>
      <c r="O238" s="34"/>
      <c r="P238" s="120"/>
      <c r="Q238" s="32"/>
      <c r="R238" s="33"/>
      <c r="S238" s="34"/>
      <c r="T238" s="35"/>
      <c r="U238" s="32"/>
      <c r="V238" s="36"/>
      <c r="W238" s="36"/>
      <c r="X238" s="36"/>
      <c r="Y238" s="35"/>
      <c r="Z238" s="188"/>
    </row>
    <row r="239" spans="1:27" ht="20.100000000000001" customHeight="1" x14ac:dyDescent="0.15">
      <c r="A239" s="147"/>
      <c r="B239" s="147"/>
      <c r="C239" s="341"/>
      <c r="D239" s="377" t="s">
        <v>54</v>
      </c>
      <c r="E239" s="378"/>
      <c r="F239" s="378"/>
      <c r="G239" s="378"/>
      <c r="H239" s="378"/>
      <c r="I239" s="379"/>
      <c r="J239" s="380"/>
      <c r="K239" s="32"/>
      <c r="L239" s="126"/>
      <c r="M239" s="126"/>
      <c r="N239" s="127"/>
      <c r="O239" s="34"/>
      <c r="P239" s="120"/>
      <c r="Q239" s="32"/>
      <c r="R239" s="33"/>
      <c r="S239" s="34"/>
      <c r="T239" s="35"/>
      <c r="U239" s="32"/>
      <c r="V239" s="36"/>
      <c r="W239" s="36"/>
      <c r="X239" s="36"/>
      <c r="Y239" s="35"/>
      <c r="Z239" s="188"/>
    </row>
    <row r="240" spans="1:27" ht="20.100000000000001" customHeight="1" x14ac:dyDescent="0.15">
      <c r="A240" s="147"/>
      <c r="B240" s="147"/>
      <c r="C240" s="341"/>
      <c r="D240" s="377" t="s">
        <v>179</v>
      </c>
      <c r="E240" s="378"/>
      <c r="F240" s="378"/>
      <c r="G240" s="378"/>
      <c r="H240" s="378"/>
      <c r="I240" s="379"/>
      <c r="J240" s="380"/>
      <c r="K240" s="32"/>
      <c r="L240" s="126"/>
      <c r="M240" s="126"/>
      <c r="N240" s="127"/>
      <c r="O240" s="34"/>
      <c r="P240" s="120"/>
      <c r="Q240" s="32"/>
      <c r="R240" s="33"/>
      <c r="S240" s="34"/>
      <c r="T240" s="35"/>
      <c r="U240" s="32"/>
      <c r="V240" s="36"/>
      <c r="W240" s="36"/>
      <c r="X240" s="36"/>
      <c r="Y240" s="35"/>
      <c r="Z240" s="188"/>
    </row>
    <row r="241" spans="1:27" ht="20.100000000000001" customHeight="1" x14ac:dyDescent="0.15">
      <c r="A241" s="147"/>
      <c r="B241" s="147"/>
      <c r="C241" s="341"/>
      <c r="D241" s="377" t="s">
        <v>143</v>
      </c>
      <c r="E241" s="378"/>
      <c r="F241" s="378"/>
      <c r="G241" s="378"/>
      <c r="H241" s="378"/>
      <c r="I241" s="379"/>
      <c r="J241" s="380"/>
      <c r="K241" s="32"/>
      <c r="L241" s="126"/>
      <c r="M241" s="126"/>
      <c r="N241" s="127"/>
      <c r="O241" s="34"/>
      <c r="P241" s="120"/>
      <c r="Q241" s="32"/>
      <c r="R241" s="33"/>
      <c r="S241" s="34"/>
      <c r="T241" s="35"/>
      <c r="U241" s="32"/>
      <c r="V241" s="36"/>
      <c r="W241" s="36"/>
      <c r="X241" s="36"/>
      <c r="Y241" s="35"/>
      <c r="Z241" s="188"/>
    </row>
    <row r="242" spans="1:27" ht="20.100000000000001" customHeight="1" thickBot="1" x14ac:dyDescent="0.2">
      <c r="A242" s="147"/>
      <c r="B242" s="147"/>
      <c r="C242" s="341"/>
      <c r="D242" s="381" t="s">
        <v>191</v>
      </c>
      <c r="E242" s="382"/>
      <c r="F242" s="382"/>
      <c r="G242" s="382"/>
      <c r="H242" s="382"/>
      <c r="I242" s="383"/>
      <c r="J242" s="384"/>
      <c r="K242" s="85"/>
      <c r="L242" s="112"/>
      <c r="M242" s="112"/>
      <c r="N242" s="113"/>
      <c r="O242" s="67"/>
      <c r="P242" s="114"/>
      <c r="Q242" s="85"/>
      <c r="R242" s="86"/>
      <c r="S242" s="67"/>
      <c r="T242" s="68"/>
      <c r="U242" s="85"/>
      <c r="V242" s="96"/>
      <c r="W242" s="96"/>
      <c r="X242" s="96"/>
      <c r="Y242" s="68"/>
      <c r="Z242" s="188"/>
    </row>
    <row r="243" spans="1:27" ht="20.100000000000001" customHeight="1" thickTop="1" x14ac:dyDescent="0.15">
      <c r="A243" s="147"/>
      <c r="B243" s="147"/>
      <c r="C243" s="341"/>
      <c r="D243" s="385" t="s">
        <v>126</v>
      </c>
      <c r="E243" s="386"/>
      <c r="F243" s="386"/>
      <c r="G243" s="386"/>
      <c r="H243" s="386"/>
      <c r="I243" s="387"/>
      <c r="J243" s="388"/>
      <c r="K243" s="322">
        <f>SUM(K235:N242)</f>
        <v>0</v>
      </c>
      <c r="L243" s="389"/>
      <c r="M243" s="389"/>
      <c r="N243" s="390"/>
      <c r="O243" s="391">
        <f>SUM(O235:P242)</f>
        <v>0</v>
      </c>
      <c r="P243" s="392"/>
      <c r="Q243" s="322">
        <f>SUM(Q235:R242)</f>
        <v>0</v>
      </c>
      <c r="R243" s="393"/>
      <c r="S243" s="391">
        <f>SUM(S235:T242)</f>
        <v>0</v>
      </c>
      <c r="T243" s="324"/>
      <c r="U243" s="322">
        <f>SUM(U235:Y242)</f>
        <v>0</v>
      </c>
      <c r="V243" s="323"/>
      <c r="W243" s="323"/>
      <c r="X243" s="323"/>
      <c r="Y243" s="324"/>
      <c r="Z243" s="188"/>
    </row>
    <row r="244" spans="1:27" ht="20.100000000000001" customHeight="1" x14ac:dyDescent="0.15">
      <c r="A244" s="147"/>
      <c r="B244" s="147"/>
      <c r="C244" s="171"/>
      <c r="D244" s="394"/>
      <c r="E244" s="394" t="str">
        <f>"*1 "&amp;日付例&amp;"　年月日を入力してください。"</f>
        <v>*1 例)2024/4/1、R6/4/1　年月日を入力してください。</v>
      </c>
      <c r="F244" s="395"/>
      <c r="G244" s="395"/>
      <c r="H244" s="395"/>
      <c r="I244" s="395"/>
      <c r="J244" s="395"/>
      <c r="K244" s="396"/>
      <c r="L244" s="397"/>
      <c r="M244" s="397"/>
      <c r="N244" s="397"/>
      <c r="O244" s="396"/>
      <c r="P244" s="397"/>
      <c r="Q244" s="397"/>
      <c r="R244" s="397"/>
      <c r="S244" s="396"/>
      <c r="T244" s="397"/>
      <c r="U244" s="397"/>
      <c r="V244" s="397"/>
      <c r="W244" s="397"/>
      <c r="X244" s="397"/>
      <c r="Y244" s="397"/>
      <c r="Z244" s="188"/>
    </row>
    <row r="245" spans="1:27" ht="20.100000000000001" customHeight="1" x14ac:dyDescent="0.15">
      <c r="A245" s="147"/>
      <c r="B245" s="147"/>
      <c r="C245" s="178"/>
      <c r="D245" s="398"/>
      <c r="E245" s="399"/>
      <c r="F245" s="398"/>
      <c r="G245" s="398"/>
      <c r="H245" s="398"/>
      <c r="I245" s="398"/>
      <c r="J245" s="398"/>
      <c r="K245" s="400"/>
      <c r="L245" s="401"/>
      <c r="M245" s="401"/>
      <c r="N245" s="401"/>
      <c r="O245" s="400"/>
      <c r="P245" s="401"/>
      <c r="Q245" s="401"/>
      <c r="R245" s="401"/>
      <c r="S245" s="400"/>
      <c r="T245" s="401"/>
      <c r="U245" s="401"/>
      <c r="V245" s="401"/>
      <c r="W245" s="401"/>
      <c r="X245" s="401"/>
      <c r="Y245" s="401"/>
      <c r="Z245" s="180"/>
      <c r="AA245" s="197"/>
    </row>
    <row r="246" spans="1:27" ht="20.100000000000001" customHeight="1" x14ac:dyDescent="0.15">
      <c r="A246" s="147"/>
      <c r="B246" s="147"/>
      <c r="C246" s="402"/>
      <c r="D246" s="286"/>
      <c r="E246" s="394"/>
      <c r="F246" s="286"/>
      <c r="G246" s="286"/>
      <c r="H246" s="286"/>
      <c r="I246" s="286"/>
      <c r="J246" s="286"/>
      <c r="K246" s="403"/>
      <c r="L246" s="237"/>
      <c r="M246" s="237"/>
      <c r="N246" s="237"/>
      <c r="O246" s="403"/>
      <c r="P246" s="237"/>
      <c r="Q246" s="237"/>
      <c r="R246" s="237"/>
      <c r="S246" s="403"/>
      <c r="T246" s="237"/>
      <c r="U246" s="237"/>
      <c r="V246" s="237"/>
      <c r="W246" s="237"/>
      <c r="X246" s="237"/>
      <c r="Y246" s="237"/>
      <c r="Z246" s="169"/>
    </row>
    <row r="247" spans="1:27" ht="20.100000000000001" customHeight="1" x14ac:dyDescent="0.15">
      <c r="A247" s="147"/>
      <c r="B247" s="147"/>
      <c r="C247" s="167"/>
      <c r="D247" s="286"/>
      <c r="E247" s="394"/>
      <c r="F247" s="398"/>
      <c r="G247" s="286"/>
      <c r="H247" s="286"/>
      <c r="I247" s="286"/>
      <c r="J247" s="286"/>
      <c r="K247" s="403"/>
      <c r="L247" s="237"/>
      <c r="M247" s="237"/>
      <c r="N247" s="237"/>
      <c r="O247" s="403"/>
      <c r="P247" s="237"/>
      <c r="Q247" s="237"/>
      <c r="R247" s="237"/>
      <c r="S247" s="403"/>
      <c r="T247" s="237"/>
      <c r="U247" s="237"/>
      <c r="V247" s="237"/>
      <c r="W247" s="237"/>
      <c r="X247" s="237"/>
      <c r="Y247" s="237"/>
      <c r="Z247" s="169"/>
    </row>
    <row r="248" spans="1:27" ht="20.100000000000001" customHeight="1" x14ac:dyDescent="0.15">
      <c r="A248" s="147"/>
      <c r="B248" s="147"/>
      <c r="C248" s="157" t="s">
        <v>130</v>
      </c>
      <c r="D248" s="158"/>
      <c r="E248" s="158"/>
      <c r="F248" s="158"/>
      <c r="G248" s="158"/>
      <c r="H248" s="159"/>
      <c r="I248" s="229"/>
      <c r="J248" s="161"/>
      <c r="K248" s="161"/>
      <c r="L248" s="161"/>
      <c r="M248" s="161"/>
      <c r="N248" s="161"/>
      <c r="O248" s="161"/>
      <c r="P248" s="161"/>
      <c r="Q248" s="161"/>
      <c r="R248" s="161"/>
      <c r="S248" s="161"/>
      <c r="T248" s="161"/>
      <c r="U248" s="161"/>
      <c r="V248" s="161"/>
      <c r="W248" s="161"/>
      <c r="X248" s="161"/>
      <c r="Y248" s="161"/>
      <c r="Z248" s="161"/>
    </row>
    <row r="249" spans="1:27" ht="20.100000000000001" customHeight="1" x14ac:dyDescent="0.15">
      <c r="A249" s="147"/>
      <c r="B249" s="147"/>
      <c r="C249" s="162"/>
      <c r="D249" s="167"/>
      <c r="E249" s="338"/>
      <c r="F249" s="186"/>
      <c r="G249" s="186"/>
      <c r="H249" s="186"/>
      <c r="I249" s="169"/>
      <c r="J249" s="169"/>
      <c r="K249" s="169"/>
      <c r="L249" s="169"/>
      <c r="M249" s="169"/>
      <c r="N249" s="169"/>
      <c r="O249" s="169"/>
      <c r="P249" s="169"/>
      <c r="Q249" s="169"/>
      <c r="R249" s="169"/>
      <c r="S249" s="169"/>
      <c r="T249" s="169"/>
      <c r="U249" s="169"/>
      <c r="V249" s="169"/>
      <c r="W249" s="169"/>
      <c r="X249" s="169"/>
      <c r="Y249" s="169"/>
      <c r="Z249" s="188"/>
    </row>
    <row r="250" spans="1:27" ht="30" customHeight="1" x14ac:dyDescent="0.15">
      <c r="A250" s="147"/>
      <c r="B250" s="147"/>
      <c r="C250" s="162"/>
      <c r="D250" s="216" t="s">
        <v>127</v>
      </c>
      <c r="E250" s="216"/>
      <c r="F250" s="216"/>
      <c r="G250" s="216"/>
      <c r="H250" s="216"/>
      <c r="I250" s="216"/>
      <c r="J250" s="216"/>
      <c r="K250" s="216"/>
      <c r="L250" s="216"/>
      <c r="M250" s="216"/>
      <c r="N250" s="216"/>
      <c r="O250" s="216"/>
      <c r="P250" s="216"/>
      <c r="Q250" s="216"/>
      <c r="R250" s="216"/>
      <c r="S250" s="216"/>
      <c r="T250" s="216"/>
      <c r="U250" s="216"/>
      <c r="V250" s="216"/>
      <c r="W250" s="216"/>
      <c r="X250" s="216"/>
      <c r="Y250" s="216"/>
      <c r="Z250" s="404"/>
      <c r="AA250" s="163"/>
    </row>
    <row r="251" spans="1:27" ht="20.100000000000001" customHeight="1" x14ac:dyDescent="0.15">
      <c r="A251" s="147"/>
      <c r="B251" s="147"/>
      <c r="C251" s="352"/>
      <c r="D251" s="405" t="s">
        <v>125</v>
      </c>
      <c r="E251" s="406"/>
      <c r="F251" s="406"/>
      <c r="G251" s="406"/>
      <c r="H251" s="406"/>
      <c r="I251" s="406"/>
      <c r="J251" s="406"/>
      <c r="K251" s="407" t="s">
        <v>10</v>
      </c>
      <c r="L251" s="408"/>
      <c r="M251" s="409"/>
      <c r="N251" s="410"/>
      <c r="O251" s="411" t="s">
        <v>152</v>
      </c>
      <c r="P251" s="412"/>
      <c r="Q251" s="412"/>
      <c r="R251" s="413"/>
      <c r="S251" s="407" t="s">
        <v>10</v>
      </c>
      <c r="T251" s="409"/>
      <c r="Z251" s="170"/>
    </row>
    <row r="252" spans="1:27" ht="20.100000000000001" customHeight="1" x14ac:dyDescent="0.15">
      <c r="A252" s="147"/>
      <c r="B252" s="147"/>
      <c r="C252" s="352"/>
      <c r="D252" s="414" t="s">
        <v>55</v>
      </c>
      <c r="E252" s="415"/>
      <c r="F252" s="415"/>
      <c r="G252" s="415"/>
      <c r="H252" s="415"/>
      <c r="I252" s="415"/>
      <c r="J252" s="415"/>
      <c r="K252" s="72"/>
      <c r="L252" s="73"/>
      <c r="M252" s="74"/>
      <c r="N252" s="410"/>
      <c r="O252" s="69"/>
      <c r="P252" s="70"/>
      <c r="Q252" s="70"/>
      <c r="R252" s="71"/>
      <c r="S252" s="72"/>
      <c r="T252" s="75"/>
      <c r="Z252" s="170"/>
    </row>
    <row r="253" spans="1:27" ht="20.100000000000001" customHeight="1" x14ac:dyDescent="0.15">
      <c r="A253" s="147"/>
      <c r="B253" s="147"/>
      <c r="C253" s="352"/>
      <c r="D253" s="416" t="s">
        <v>56</v>
      </c>
      <c r="E253" s="417"/>
      <c r="F253" s="417"/>
      <c r="G253" s="417"/>
      <c r="H253" s="417"/>
      <c r="I253" s="417"/>
      <c r="J253" s="417"/>
      <c r="K253" s="43"/>
      <c r="L253" s="47"/>
      <c r="M253" s="48"/>
      <c r="N253" s="410"/>
      <c r="O253" s="40"/>
      <c r="P253" s="41"/>
      <c r="Q253" s="41"/>
      <c r="R253" s="42"/>
      <c r="S253" s="43"/>
      <c r="T253" s="44"/>
      <c r="Z253" s="170"/>
    </row>
    <row r="254" spans="1:27" ht="20.100000000000001" customHeight="1" x14ac:dyDescent="0.15">
      <c r="A254" s="147"/>
      <c r="B254" s="147"/>
      <c r="C254" s="352"/>
      <c r="D254" s="416" t="s">
        <v>3</v>
      </c>
      <c r="E254" s="417"/>
      <c r="F254" s="417"/>
      <c r="G254" s="417"/>
      <c r="H254" s="417"/>
      <c r="I254" s="417"/>
      <c r="J254" s="417"/>
      <c r="K254" s="43"/>
      <c r="L254" s="47"/>
      <c r="M254" s="48"/>
      <c r="N254" s="410"/>
      <c r="O254" s="40"/>
      <c r="P254" s="41"/>
      <c r="Q254" s="41"/>
      <c r="R254" s="42"/>
      <c r="S254" s="43"/>
      <c r="T254" s="44"/>
      <c r="Z254" s="170"/>
    </row>
    <row r="255" spans="1:27" ht="20.100000000000001" customHeight="1" x14ac:dyDescent="0.15">
      <c r="A255" s="147"/>
      <c r="B255" s="147"/>
      <c r="C255" s="352"/>
      <c r="D255" s="416" t="s">
        <v>4</v>
      </c>
      <c r="E255" s="417"/>
      <c r="F255" s="417"/>
      <c r="G255" s="417"/>
      <c r="H255" s="417"/>
      <c r="I255" s="417"/>
      <c r="J255" s="417"/>
      <c r="K255" s="43"/>
      <c r="L255" s="47"/>
      <c r="M255" s="48"/>
      <c r="N255" s="410"/>
      <c r="O255" s="40"/>
      <c r="P255" s="41"/>
      <c r="Q255" s="41"/>
      <c r="R255" s="42"/>
      <c r="S255" s="43"/>
      <c r="T255" s="44"/>
      <c r="Z255" s="170"/>
    </row>
    <row r="256" spans="1:27" ht="20.100000000000001" customHeight="1" x14ac:dyDescent="0.15">
      <c r="A256" s="147"/>
      <c r="B256" s="147"/>
      <c r="C256" s="352"/>
      <c r="D256" s="416" t="s">
        <v>5</v>
      </c>
      <c r="E256" s="417"/>
      <c r="F256" s="417"/>
      <c r="G256" s="417"/>
      <c r="H256" s="417"/>
      <c r="I256" s="417"/>
      <c r="J256" s="417"/>
      <c r="K256" s="43"/>
      <c r="L256" s="47"/>
      <c r="M256" s="48"/>
      <c r="N256" s="410"/>
      <c r="O256" s="40"/>
      <c r="P256" s="41"/>
      <c r="Q256" s="41"/>
      <c r="R256" s="42"/>
      <c r="S256" s="43"/>
      <c r="T256" s="44"/>
      <c r="Z256" s="170"/>
    </row>
    <row r="257" spans="1:26" ht="20.100000000000001" customHeight="1" x14ac:dyDescent="0.15">
      <c r="A257" s="147"/>
      <c r="B257" s="147"/>
      <c r="C257" s="352"/>
      <c r="D257" s="416" t="s">
        <v>57</v>
      </c>
      <c r="E257" s="417"/>
      <c r="F257" s="417"/>
      <c r="G257" s="417"/>
      <c r="H257" s="417"/>
      <c r="I257" s="417"/>
      <c r="J257" s="417"/>
      <c r="K257" s="43"/>
      <c r="L257" s="47"/>
      <c r="M257" s="48"/>
      <c r="N257" s="410"/>
      <c r="O257" s="40"/>
      <c r="P257" s="41"/>
      <c r="Q257" s="41"/>
      <c r="R257" s="42"/>
      <c r="S257" s="43"/>
      <c r="T257" s="44"/>
      <c r="Z257" s="170"/>
    </row>
    <row r="258" spans="1:26" ht="20.100000000000001" customHeight="1" x14ac:dyDescent="0.15">
      <c r="A258" s="147"/>
      <c r="B258" s="147"/>
      <c r="C258" s="352"/>
      <c r="D258" s="416" t="s">
        <v>58</v>
      </c>
      <c r="E258" s="417"/>
      <c r="F258" s="417"/>
      <c r="G258" s="417"/>
      <c r="H258" s="417"/>
      <c r="I258" s="417"/>
      <c r="J258" s="417"/>
      <c r="K258" s="43"/>
      <c r="L258" s="47"/>
      <c r="M258" s="48"/>
      <c r="N258" s="410"/>
      <c r="O258" s="40"/>
      <c r="P258" s="41"/>
      <c r="Q258" s="41"/>
      <c r="R258" s="42"/>
      <c r="S258" s="43"/>
      <c r="T258" s="44"/>
      <c r="Z258" s="170"/>
    </row>
    <row r="259" spans="1:26" ht="20.100000000000001" customHeight="1" x14ac:dyDescent="0.15">
      <c r="A259" s="147"/>
      <c r="B259" s="147"/>
      <c r="C259" s="352"/>
      <c r="D259" s="416" t="s">
        <v>59</v>
      </c>
      <c r="E259" s="417"/>
      <c r="F259" s="417"/>
      <c r="G259" s="417"/>
      <c r="H259" s="417"/>
      <c r="I259" s="417"/>
      <c r="J259" s="417"/>
      <c r="K259" s="43"/>
      <c r="L259" s="47"/>
      <c r="M259" s="48"/>
      <c r="N259" s="410"/>
      <c r="O259" s="40"/>
      <c r="P259" s="41"/>
      <c r="Q259" s="41"/>
      <c r="R259" s="42"/>
      <c r="S259" s="43"/>
      <c r="T259" s="44"/>
      <c r="Z259" s="170"/>
    </row>
    <row r="260" spans="1:26" ht="20.100000000000001" customHeight="1" x14ac:dyDescent="0.15">
      <c r="A260" s="147"/>
      <c r="B260" s="147"/>
      <c r="C260" s="352"/>
      <c r="D260" s="416" t="s">
        <v>6</v>
      </c>
      <c r="E260" s="417"/>
      <c r="F260" s="417"/>
      <c r="G260" s="417"/>
      <c r="H260" s="417"/>
      <c r="I260" s="417"/>
      <c r="J260" s="417"/>
      <c r="K260" s="43"/>
      <c r="L260" s="47"/>
      <c r="M260" s="48"/>
      <c r="N260" s="410"/>
      <c r="O260" s="40"/>
      <c r="P260" s="41"/>
      <c r="Q260" s="41"/>
      <c r="R260" s="42"/>
      <c r="S260" s="43"/>
      <c r="T260" s="44"/>
      <c r="Z260" s="170"/>
    </row>
    <row r="261" spans="1:26" ht="20.100000000000001" customHeight="1" x14ac:dyDescent="0.15">
      <c r="A261" s="147"/>
      <c r="B261" s="147"/>
      <c r="C261" s="352"/>
      <c r="D261" s="416" t="s">
        <v>7</v>
      </c>
      <c r="E261" s="417"/>
      <c r="F261" s="417"/>
      <c r="G261" s="417"/>
      <c r="H261" s="417"/>
      <c r="I261" s="417"/>
      <c r="J261" s="417"/>
      <c r="K261" s="43"/>
      <c r="L261" s="47"/>
      <c r="M261" s="48"/>
      <c r="N261" s="410"/>
      <c r="O261" s="40"/>
      <c r="P261" s="41"/>
      <c r="Q261" s="41"/>
      <c r="R261" s="42"/>
      <c r="S261" s="43"/>
      <c r="T261" s="44"/>
      <c r="Z261" s="170"/>
    </row>
    <row r="262" spans="1:26" ht="20.100000000000001" customHeight="1" x14ac:dyDescent="0.15">
      <c r="A262" s="147"/>
      <c r="B262" s="147"/>
      <c r="C262" s="352"/>
      <c r="D262" s="416" t="s">
        <v>60</v>
      </c>
      <c r="E262" s="417"/>
      <c r="F262" s="417"/>
      <c r="G262" s="417"/>
      <c r="H262" s="417"/>
      <c r="I262" s="417"/>
      <c r="J262" s="417"/>
      <c r="K262" s="43"/>
      <c r="L262" s="47"/>
      <c r="M262" s="48"/>
      <c r="N262" s="410"/>
      <c r="O262" s="40"/>
      <c r="P262" s="41"/>
      <c r="Q262" s="41"/>
      <c r="R262" s="42"/>
      <c r="S262" s="43"/>
      <c r="T262" s="44"/>
      <c r="Z262" s="170"/>
    </row>
    <row r="263" spans="1:26" ht="20.100000000000001" customHeight="1" x14ac:dyDescent="0.15">
      <c r="A263" s="147"/>
      <c r="B263" s="147"/>
      <c r="C263" s="352"/>
      <c r="D263" s="416" t="s">
        <v>61</v>
      </c>
      <c r="E263" s="417"/>
      <c r="F263" s="417"/>
      <c r="G263" s="417"/>
      <c r="H263" s="417"/>
      <c r="I263" s="417"/>
      <c r="J263" s="417"/>
      <c r="K263" s="43"/>
      <c r="L263" s="47"/>
      <c r="M263" s="48"/>
      <c r="N263" s="410"/>
      <c r="O263" s="40"/>
      <c r="P263" s="41"/>
      <c r="Q263" s="41"/>
      <c r="R263" s="42"/>
      <c r="S263" s="43"/>
      <c r="T263" s="44"/>
      <c r="Z263" s="170"/>
    </row>
    <row r="264" spans="1:26" ht="20.100000000000001" customHeight="1" x14ac:dyDescent="0.15">
      <c r="A264" s="147"/>
      <c r="B264" s="147"/>
      <c r="C264" s="352"/>
      <c r="D264" s="416" t="s">
        <v>2</v>
      </c>
      <c r="E264" s="417"/>
      <c r="F264" s="417"/>
      <c r="G264" s="417"/>
      <c r="H264" s="417"/>
      <c r="I264" s="417"/>
      <c r="J264" s="417"/>
      <c r="K264" s="43"/>
      <c r="L264" s="47"/>
      <c r="M264" s="48"/>
      <c r="N264" s="410"/>
      <c r="O264" s="40"/>
      <c r="P264" s="41"/>
      <c r="Q264" s="41"/>
      <c r="R264" s="42"/>
      <c r="S264" s="43"/>
      <c r="T264" s="44"/>
      <c r="Z264" s="170"/>
    </row>
    <row r="265" spans="1:26" ht="20.100000000000001" customHeight="1" x14ac:dyDescent="0.15">
      <c r="A265" s="147"/>
      <c r="B265" s="147"/>
      <c r="C265" s="352"/>
      <c r="D265" s="416" t="s">
        <v>62</v>
      </c>
      <c r="E265" s="417"/>
      <c r="F265" s="417"/>
      <c r="G265" s="417"/>
      <c r="H265" s="417"/>
      <c r="I265" s="417"/>
      <c r="J265" s="417"/>
      <c r="K265" s="43"/>
      <c r="L265" s="47"/>
      <c r="M265" s="48"/>
      <c r="N265" s="410"/>
      <c r="O265" s="40"/>
      <c r="P265" s="41"/>
      <c r="Q265" s="41"/>
      <c r="R265" s="42"/>
      <c r="S265" s="43"/>
      <c r="T265" s="44"/>
      <c r="Z265" s="170"/>
    </row>
    <row r="266" spans="1:26" ht="20.100000000000001" customHeight="1" x14ac:dyDescent="0.15">
      <c r="A266" s="147"/>
      <c r="B266" s="147"/>
      <c r="C266" s="352"/>
      <c r="D266" s="416" t="s">
        <v>46</v>
      </c>
      <c r="E266" s="417"/>
      <c r="F266" s="417"/>
      <c r="G266" s="417"/>
      <c r="H266" s="417"/>
      <c r="I266" s="417"/>
      <c r="J266" s="417"/>
      <c r="K266" s="43"/>
      <c r="L266" s="47"/>
      <c r="M266" s="48"/>
      <c r="N266" s="410"/>
      <c r="O266" s="40"/>
      <c r="P266" s="41"/>
      <c r="Q266" s="41"/>
      <c r="R266" s="42"/>
      <c r="S266" s="43"/>
      <c r="T266" s="44"/>
      <c r="Z266" s="170"/>
    </row>
    <row r="267" spans="1:26" ht="20.100000000000001" customHeight="1" x14ac:dyDescent="0.15">
      <c r="A267" s="147"/>
      <c r="B267" s="147"/>
      <c r="C267" s="352"/>
      <c r="D267" s="416" t="s">
        <v>47</v>
      </c>
      <c r="E267" s="417"/>
      <c r="F267" s="417"/>
      <c r="G267" s="417"/>
      <c r="H267" s="417"/>
      <c r="I267" s="417"/>
      <c r="J267" s="417"/>
      <c r="K267" s="43"/>
      <c r="L267" s="47"/>
      <c r="M267" s="48"/>
      <c r="N267" s="410"/>
      <c r="O267" s="40"/>
      <c r="P267" s="41"/>
      <c r="Q267" s="41"/>
      <c r="R267" s="42"/>
      <c r="S267" s="43"/>
      <c r="T267" s="44"/>
      <c r="Z267" s="170"/>
    </row>
    <row r="268" spans="1:26" ht="20.100000000000001" customHeight="1" x14ac:dyDescent="0.15">
      <c r="A268" s="147"/>
      <c r="B268" s="147"/>
      <c r="C268" s="352"/>
      <c r="D268" s="416" t="s">
        <v>178</v>
      </c>
      <c r="E268" s="417"/>
      <c r="F268" s="417"/>
      <c r="G268" s="417"/>
      <c r="H268" s="417"/>
      <c r="I268" s="417"/>
      <c r="J268" s="417"/>
      <c r="K268" s="43"/>
      <c r="L268" s="47"/>
      <c r="M268" s="48"/>
      <c r="N268" s="410"/>
      <c r="O268" s="40"/>
      <c r="P268" s="41"/>
      <c r="Q268" s="41"/>
      <c r="R268" s="42"/>
      <c r="S268" s="43"/>
      <c r="T268" s="44"/>
      <c r="Z268" s="170"/>
    </row>
    <row r="269" spans="1:26" ht="20.100000000000001" customHeight="1" x14ac:dyDescent="0.15">
      <c r="A269" s="147"/>
      <c r="B269" s="147"/>
      <c r="C269" s="352"/>
      <c r="D269" s="418" t="s">
        <v>63</v>
      </c>
      <c r="E269" s="417" t="s">
        <v>64</v>
      </c>
      <c r="F269" s="417"/>
      <c r="G269" s="417"/>
      <c r="H269" s="417"/>
      <c r="I269" s="417"/>
      <c r="J269" s="417"/>
      <c r="K269" s="43"/>
      <c r="L269" s="47"/>
      <c r="M269" s="48"/>
      <c r="N269" s="410"/>
      <c r="O269" s="40"/>
      <c r="P269" s="41"/>
      <c r="Q269" s="41"/>
      <c r="R269" s="42"/>
      <c r="S269" s="43"/>
      <c r="T269" s="44"/>
      <c r="Z269" s="170"/>
    </row>
    <row r="270" spans="1:26" ht="20.100000000000001" customHeight="1" x14ac:dyDescent="0.15">
      <c r="A270" s="147"/>
      <c r="B270" s="147"/>
      <c r="C270" s="352"/>
      <c r="D270" s="418"/>
      <c r="E270" s="417" t="s">
        <v>65</v>
      </c>
      <c r="F270" s="417"/>
      <c r="G270" s="417"/>
      <c r="H270" s="417"/>
      <c r="I270" s="417"/>
      <c r="J270" s="417"/>
      <c r="K270" s="43"/>
      <c r="L270" s="47"/>
      <c r="M270" s="48"/>
      <c r="N270" s="410"/>
      <c r="O270" s="40"/>
      <c r="P270" s="41"/>
      <c r="Q270" s="41"/>
      <c r="R270" s="42"/>
      <c r="S270" s="43"/>
      <c r="T270" s="44"/>
      <c r="Z270" s="170"/>
    </row>
    <row r="271" spans="1:26" ht="20.100000000000001" customHeight="1" x14ac:dyDescent="0.15">
      <c r="A271" s="147"/>
      <c r="B271" s="147"/>
      <c r="C271" s="352"/>
      <c r="D271" s="418"/>
      <c r="E271" s="417" t="s">
        <v>66</v>
      </c>
      <c r="F271" s="417"/>
      <c r="G271" s="417"/>
      <c r="H271" s="417"/>
      <c r="I271" s="417"/>
      <c r="J271" s="417"/>
      <c r="K271" s="43"/>
      <c r="L271" s="47"/>
      <c r="M271" s="48"/>
      <c r="N271" s="410"/>
      <c r="O271" s="40"/>
      <c r="P271" s="41"/>
      <c r="Q271" s="41"/>
      <c r="R271" s="42"/>
      <c r="S271" s="43"/>
      <c r="T271" s="44"/>
      <c r="Z271" s="170"/>
    </row>
    <row r="272" spans="1:26" ht="20.100000000000001" customHeight="1" x14ac:dyDescent="0.15">
      <c r="A272" s="147"/>
      <c r="B272" s="147"/>
      <c r="C272" s="352"/>
      <c r="D272" s="418"/>
      <c r="E272" s="417" t="s">
        <v>67</v>
      </c>
      <c r="F272" s="417"/>
      <c r="G272" s="417"/>
      <c r="H272" s="417"/>
      <c r="I272" s="417"/>
      <c r="J272" s="417"/>
      <c r="K272" s="43"/>
      <c r="L272" s="47"/>
      <c r="M272" s="48"/>
      <c r="N272" s="410"/>
      <c r="O272" s="40"/>
      <c r="P272" s="41"/>
      <c r="Q272" s="41"/>
      <c r="R272" s="42"/>
      <c r="S272" s="43"/>
      <c r="T272" s="44"/>
      <c r="Z272" s="170"/>
    </row>
    <row r="273" spans="1:27" ht="20.100000000000001" customHeight="1" x14ac:dyDescent="0.15">
      <c r="A273" s="147"/>
      <c r="B273" s="147"/>
      <c r="C273" s="352"/>
      <c r="D273" s="418"/>
      <c r="E273" s="417" t="s">
        <v>68</v>
      </c>
      <c r="F273" s="417"/>
      <c r="G273" s="417"/>
      <c r="H273" s="417"/>
      <c r="I273" s="417"/>
      <c r="J273" s="417"/>
      <c r="K273" s="43"/>
      <c r="L273" s="47"/>
      <c r="M273" s="48"/>
      <c r="N273" s="410"/>
      <c r="O273" s="40"/>
      <c r="P273" s="41"/>
      <c r="Q273" s="41"/>
      <c r="R273" s="42"/>
      <c r="S273" s="43"/>
      <c r="T273" s="44"/>
      <c r="Z273" s="170"/>
    </row>
    <row r="274" spans="1:27" ht="20.100000000000001" customHeight="1" x14ac:dyDescent="0.15">
      <c r="A274" s="147"/>
      <c r="B274" s="147"/>
      <c r="C274" s="352"/>
      <c r="D274" s="418"/>
      <c r="E274" s="417" t="s">
        <v>69</v>
      </c>
      <c r="F274" s="417"/>
      <c r="G274" s="417"/>
      <c r="H274" s="417"/>
      <c r="I274" s="417"/>
      <c r="J274" s="417"/>
      <c r="K274" s="43"/>
      <c r="L274" s="47"/>
      <c r="M274" s="48"/>
      <c r="N274" s="410"/>
      <c r="O274" s="40"/>
      <c r="P274" s="41"/>
      <c r="Q274" s="41"/>
      <c r="R274" s="42"/>
      <c r="S274" s="43"/>
      <c r="T274" s="44"/>
      <c r="Z274" s="170"/>
    </row>
    <row r="275" spans="1:27" ht="20.100000000000001" customHeight="1" x14ac:dyDescent="0.15">
      <c r="A275" s="147"/>
      <c r="B275" s="147"/>
      <c r="C275" s="352"/>
      <c r="D275" s="418"/>
      <c r="E275" s="417" t="s">
        <v>70</v>
      </c>
      <c r="F275" s="417"/>
      <c r="G275" s="417"/>
      <c r="H275" s="417"/>
      <c r="I275" s="417"/>
      <c r="J275" s="417"/>
      <c r="K275" s="43"/>
      <c r="L275" s="47"/>
      <c r="M275" s="48"/>
      <c r="N275" s="410"/>
      <c r="O275" s="40"/>
      <c r="P275" s="41"/>
      <c r="Q275" s="41"/>
      <c r="R275" s="42"/>
      <c r="S275" s="43"/>
      <c r="T275" s="44"/>
      <c r="Z275" s="170"/>
    </row>
    <row r="276" spans="1:27" ht="20.100000000000001" customHeight="1" x14ac:dyDescent="0.15">
      <c r="A276" s="147"/>
      <c r="B276" s="147"/>
      <c r="C276" s="352"/>
      <c r="D276" s="418"/>
      <c r="E276" s="417" t="s">
        <v>54</v>
      </c>
      <c r="F276" s="417"/>
      <c r="G276" s="417"/>
      <c r="H276" s="417"/>
      <c r="I276" s="417"/>
      <c r="J276" s="417"/>
      <c r="K276" s="43"/>
      <c r="L276" s="47"/>
      <c r="M276" s="48"/>
      <c r="N276" s="410"/>
      <c r="O276" s="40"/>
      <c r="P276" s="41"/>
      <c r="Q276" s="41"/>
      <c r="R276" s="42"/>
      <c r="S276" s="43"/>
      <c r="T276" s="44"/>
      <c r="Z276" s="170"/>
    </row>
    <row r="277" spans="1:27" ht="20.100000000000001" customHeight="1" x14ac:dyDescent="0.15">
      <c r="A277" s="147"/>
      <c r="B277" s="147"/>
      <c r="C277" s="352"/>
      <c r="D277" s="419"/>
      <c r="E277" s="49"/>
      <c r="F277" s="50"/>
      <c r="G277" s="50"/>
      <c r="H277" s="50"/>
      <c r="I277" s="50"/>
      <c r="J277" s="51"/>
      <c r="K277" s="45"/>
      <c r="L277" s="52"/>
      <c r="M277" s="53"/>
      <c r="N277" s="410"/>
      <c r="O277" s="54"/>
      <c r="P277" s="50"/>
      <c r="Q277" s="50"/>
      <c r="R277" s="51"/>
      <c r="S277" s="45"/>
      <c r="T277" s="46"/>
      <c r="Z277" s="170"/>
    </row>
    <row r="278" spans="1:27" ht="20.100000000000001" customHeight="1" x14ac:dyDescent="0.15">
      <c r="A278" s="147"/>
      <c r="B278" s="147"/>
      <c r="C278" s="162"/>
      <c r="K278" s="420"/>
      <c r="L278" s="420"/>
      <c r="M278" s="420"/>
      <c r="Z278" s="170"/>
    </row>
    <row r="279" spans="1:27" ht="20.100000000000001" customHeight="1" x14ac:dyDescent="0.15">
      <c r="A279" s="147"/>
      <c r="B279" s="147"/>
      <c r="C279" s="178"/>
      <c r="D279" s="398"/>
      <c r="E279" s="399"/>
      <c r="F279" s="398"/>
      <c r="G279" s="398"/>
      <c r="H279" s="398"/>
      <c r="I279" s="398"/>
      <c r="J279" s="398"/>
      <c r="K279" s="400"/>
      <c r="L279" s="401"/>
      <c r="M279" s="401"/>
      <c r="N279" s="401"/>
      <c r="O279" s="400"/>
      <c r="P279" s="401"/>
      <c r="Q279" s="401"/>
      <c r="R279" s="401"/>
      <c r="S279" s="400"/>
      <c r="T279" s="401"/>
      <c r="U279" s="401"/>
      <c r="V279" s="401"/>
      <c r="W279" s="401"/>
      <c r="X279" s="401"/>
      <c r="Y279" s="401"/>
      <c r="Z279" s="180"/>
      <c r="AA279" s="197"/>
    </row>
    <row r="280" spans="1:27" ht="20.100000000000001" customHeight="1" x14ac:dyDescent="0.15">
      <c r="A280" s="147"/>
      <c r="B280" s="147"/>
      <c r="C280" s="402"/>
      <c r="D280" s="286"/>
      <c r="E280" s="421"/>
      <c r="F280" s="395"/>
      <c r="G280" s="395"/>
      <c r="H280" s="395"/>
      <c r="I280" s="395"/>
      <c r="J280" s="286"/>
      <c r="K280" s="403"/>
      <c r="L280" s="237"/>
      <c r="M280" s="237"/>
      <c r="N280" s="237"/>
      <c r="O280" s="403"/>
      <c r="P280" s="237"/>
      <c r="Q280" s="237"/>
      <c r="R280" s="237"/>
      <c r="S280" s="403"/>
      <c r="T280" s="237"/>
      <c r="U280" s="237"/>
      <c r="V280" s="237"/>
      <c r="W280" s="237"/>
      <c r="X280" s="237"/>
      <c r="Y280" s="237"/>
      <c r="Z280" s="169"/>
    </row>
    <row r="281" spans="1:27" ht="20.100000000000001" customHeight="1" x14ac:dyDescent="0.15">
      <c r="A281" s="147"/>
      <c r="B281" s="147"/>
      <c r="C281" s="186"/>
    </row>
    <row r="282" spans="1:27" ht="20.100000000000001" customHeight="1" x14ac:dyDescent="0.15">
      <c r="A282" s="147"/>
      <c r="B282" s="147"/>
      <c r="C282" s="157" t="s">
        <v>131</v>
      </c>
      <c r="D282" s="158"/>
      <c r="E282" s="158"/>
      <c r="F282" s="158"/>
      <c r="G282" s="158"/>
      <c r="H282" s="159"/>
    </row>
    <row r="283" spans="1:27" ht="20.100000000000001" customHeight="1" x14ac:dyDescent="0.15">
      <c r="A283" s="147"/>
      <c r="B283" s="147"/>
      <c r="C283" s="162"/>
      <c r="D283" s="186"/>
      <c r="E283" s="186"/>
      <c r="F283" s="186"/>
      <c r="G283" s="186"/>
      <c r="H283" s="186"/>
      <c r="I283" s="164"/>
      <c r="J283" s="164"/>
      <c r="K283" s="164"/>
      <c r="L283" s="164"/>
      <c r="M283" s="164"/>
      <c r="N283" s="164"/>
      <c r="O283" s="164"/>
      <c r="P283" s="164"/>
      <c r="Q283" s="164"/>
      <c r="R283" s="164"/>
      <c r="S283" s="164"/>
      <c r="T283" s="164"/>
      <c r="U283" s="164"/>
      <c r="V283" s="164"/>
      <c r="W283" s="164"/>
      <c r="X283" s="164"/>
      <c r="Y283" s="164"/>
      <c r="Z283" s="187"/>
    </row>
    <row r="284" spans="1:27" ht="20.100000000000001" customHeight="1" x14ac:dyDescent="0.15">
      <c r="A284" s="147"/>
      <c r="B284" s="147"/>
      <c r="C284" s="162"/>
      <c r="D284" s="167">
        <v>1</v>
      </c>
      <c r="E284" s="338" t="s">
        <v>8</v>
      </c>
      <c r="F284" s="338"/>
      <c r="G284" s="338"/>
      <c r="H284" s="338"/>
      <c r="I284" s="24"/>
      <c r="J284" s="24"/>
      <c r="K284" s="24"/>
      <c r="L284" s="24"/>
      <c r="M284" s="24"/>
      <c r="N284" s="422"/>
      <c r="O284" s="422"/>
      <c r="P284" s="422"/>
      <c r="Q284" s="422"/>
      <c r="R284" s="422"/>
      <c r="S284" s="422"/>
      <c r="T284" s="422"/>
      <c r="U284" s="422"/>
      <c r="V284" s="422"/>
      <c r="W284" s="422"/>
      <c r="X284" s="422"/>
      <c r="Y284" s="422"/>
      <c r="Z284" s="423"/>
      <c r="AA284" s="422"/>
    </row>
    <row r="285" spans="1:27" ht="20.100000000000001" customHeight="1" x14ac:dyDescent="0.15">
      <c r="A285" s="147"/>
      <c r="B285" s="147"/>
      <c r="C285" s="162"/>
      <c r="D285" s="167"/>
      <c r="E285" s="424"/>
      <c r="F285" s="424"/>
      <c r="G285" s="424"/>
      <c r="H285" s="424"/>
      <c r="I285" s="193"/>
      <c r="J285" s="425" t="s">
        <v>144</v>
      </c>
      <c r="K285" s="394"/>
      <c r="L285" s="394"/>
      <c r="M285" s="394"/>
      <c r="N285" s="394"/>
      <c r="O285" s="394"/>
      <c r="P285" s="394"/>
      <c r="Q285" s="394"/>
      <c r="R285" s="394"/>
      <c r="S285" s="394"/>
      <c r="T285" s="394"/>
      <c r="U285" s="394"/>
      <c r="V285" s="394"/>
      <c r="W285" s="394"/>
      <c r="X285" s="394"/>
      <c r="Y285" s="394"/>
      <c r="Z285" s="426"/>
      <c r="AA285" s="394"/>
    </row>
    <row r="286" spans="1:27" ht="20.100000000000001" customHeight="1" x14ac:dyDescent="0.15">
      <c r="A286" s="147"/>
      <c r="B286" s="147"/>
      <c r="C286" s="162"/>
      <c r="D286" s="167">
        <v>2</v>
      </c>
      <c r="E286" s="422" t="s">
        <v>27</v>
      </c>
      <c r="F286" s="422"/>
      <c r="G286" s="422"/>
      <c r="I286" s="427"/>
      <c r="J286" s="394"/>
      <c r="K286" s="394"/>
      <c r="L286" s="394"/>
      <c r="M286" s="394"/>
      <c r="N286" s="394"/>
      <c r="O286" s="394"/>
      <c r="P286" s="394"/>
      <c r="Q286" s="394"/>
      <c r="R286" s="394"/>
      <c r="S286" s="394"/>
      <c r="T286" s="394"/>
      <c r="U286" s="394"/>
      <c r="V286" s="394"/>
      <c r="W286" s="394"/>
      <c r="X286" s="394"/>
      <c r="Y286" s="394"/>
      <c r="Z286" s="426"/>
      <c r="AA286" s="394"/>
    </row>
    <row r="287" spans="1:27" ht="30" customHeight="1" x14ac:dyDescent="0.15">
      <c r="A287" s="147"/>
      <c r="B287" s="147"/>
      <c r="C287" s="162"/>
      <c r="E287" s="216" t="s">
        <v>151</v>
      </c>
      <c r="F287" s="216"/>
      <c r="G287" s="216"/>
      <c r="H287" s="216"/>
      <c r="I287" s="216"/>
      <c r="J287" s="216"/>
      <c r="K287" s="216"/>
      <c r="L287" s="216"/>
      <c r="M287" s="216"/>
      <c r="N287" s="216"/>
      <c r="O287" s="216"/>
      <c r="P287" s="216"/>
      <c r="Q287" s="216"/>
      <c r="R287" s="216"/>
      <c r="S287" s="216"/>
      <c r="T287" s="216"/>
      <c r="U287" s="216"/>
      <c r="V287" s="216"/>
      <c r="W287" s="216"/>
      <c r="X287" s="216"/>
      <c r="Y287" s="216"/>
      <c r="Z287" s="428"/>
      <c r="AA287" s="169"/>
    </row>
    <row r="288" spans="1:27" ht="30" customHeight="1" x14ac:dyDescent="0.15">
      <c r="A288" s="147"/>
      <c r="B288" s="147"/>
      <c r="C288" s="162"/>
      <c r="D288" s="170"/>
      <c r="E288" s="429" t="s">
        <v>28</v>
      </c>
      <c r="F288" s="430"/>
      <c r="G288" s="430"/>
      <c r="H288" s="430"/>
      <c r="I288" s="431" t="s">
        <v>72</v>
      </c>
      <c r="J288" s="430"/>
      <c r="K288" s="430"/>
      <c r="L288" s="430"/>
      <c r="M288" s="432"/>
      <c r="N288" s="433" t="str">
        <f>"登録年月日
"&amp;日付例</f>
        <v>登録年月日
例)2024/4/1、R6/4/1</v>
      </c>
      <c r="O288" s="433"/>
      <c r="P288" s="433"/>
      <c r="Q288" s="433"/>
      <c r="R288" s="434"/>
      <c r="Z288" s="170"/>
      <c r="AA288" s="169"/>
    </row>
    <row r="289" spans="1:27" ht="20.100000000000001" customHeight="1" x14ac:dyDescent="0.15">
      <c r="A289" s="147"/>
      <c r="B289" s="147"/>
      <c r="C289" s="162"/>
      <c r="D289" s="170"/>
      <c r="E289" s="252" t="s">
        <v>29</v>
      </c>
      <c r="F289" s="253"/>
      <c r="G289" s="253"/>
      <c r="H289" s="253"/>
      <c r="I289" s="87"/>
      <c r="J289" s="88"/>
      <c r="K289" s="88"/>
      <c r="L289" s="88"/>
      <c r="M289" s="89"/>
      <c r="N289" s="55"/>
      <c r="O289" s="56"/>
      <c r="P289" s="56"/>
      <c r="Q289" s="56"/>
      <c r="R289" s="57"/>
      <c r="Z289" s="170"/>
      <c r="AA289" s="169"/>
    </row>
    <row r="290" spans="1:27" ht="20.100000000000001" customHeight="1" x14ac:dyDescent="0.15">
      <c r="A290" s="147"/>
      <c r="B290" s="147"/>
      <c r="C290" s="162"/>
      <c r="D290" s="170"/>
      <c r="E290" s="261" t="s">
        <v>30</v>
      </c>
      <c r="F290" s="262"/>
      <c r="G290" s="262"/>
      <c r="H290" s="262"/>
      <c r="I290" s="37"/>
      <c r="J290" s="38"/>
      <c r="K290" s="38"/>
      <c r="L290" s="38"/>
      <c r="M290" s="39"/>
      <c r="N290" s="25"/>
      <c r="O290" s="26"/>
      <c r="P290" s="26"/>
      <c r="Q290" s="26"/>
      <c r="R290" s="27"/>
      <c r="Z290" s="170"/>
      <c r="AA290" s="169"/>
    </row>
    <row r="291" spans="1:27" ht="20.100000000000001" customHeight="1" x14ac:dyDescent="0.15">
      <c r="A291" s="147"/>
      <c r="B291" s="147"/>
      <c r="C291" s="162"/>
      <c r="D291" s="170"/>
      <c r="E291" s="261" t="s">
        <v>31</v>
      </c>
      <c r="F291" s="262"/>
      <c r="G291" s="262"/>
      <c r="H291" s="262"/>
      <c r="I291" s="37"/>
      <c r="J291" s="38"/>
      <c r="K291" s="38"/>
      <c r="L291" s="38"/>
      <c r="M291" s="39"/>
      <c r="N291" s="25"/>
      <c r="O291" s="26"/>
      <c r="P291" s="26"/>
      <c r="Q291" s="26"/>
      <c r="R291" s="27"/>
      <c r="Z291" s="170"/>
      <c r="AA291" s="169"/>
    </row>
    <row r="292" spans="1:27" ht="20.100000000000001" customHeight="1" x14ac:dyDescent="0.15">
      <c r="A292" s="147"/>
      <c r="B292" s="147"/>
      <c r="C292" s="162"/>
      <c r="D292" s="170"/>
      <c r="E292" s="261" t="s">
        <v>32</v>
      </c>
      <c r="F292" s="262"/>
      <c r="G292" s="262"/>
      <c r="H292" s="262"/>
      <c r="I292" s="37"/>
      <c r="J292" s="38"/>
      <c r="K292" s="38"/>
      <c r="L292" s="38"/>
      <c r="M292" s="39"/>
      <c r="N292" s="25"/>
      <c r="O292" s="26"/>
      <c r="P292" s="26"/>
      <c r="Q292" s="26"/>
      <c r="R292" s="27"/>
      <c r="Z292" s="170"/>
      <c r="AA292" s="169"/>
    </row>
    <row r="293" spans="1:27" ht="20.100000000000001" customHeight="1" x14ac:dyDescent="0.15">
      <c r="A293" s="147"/>
      <c r="B293" s="147"/>
      <c r="C293" s="162"/>
      <c r="D293" s="170"/>
      <c r="E293" s="261" t="s">
        <v>33</v>
      </c>
      <c r="F293" s="262"/>
      <c r="G293" s="262"/>
      <c r="H293" s="262"/>
      <c r="I293" s="37"/>
      <c r="J293" s="38"/>
      <c r="K293" s="38"/>
      <c r="L293" s="38"/>
      <c r="M293" s="39"/>
      <c r="N293" s="25"/>
      <c r="O293" s="26"/>
      <c r="P293" s="26"/>
      <c r="Q293" s="26"/>
      <c r="R293" s="27"/>
      <c r="Z293" s="170"/>
      <c r="AA293" s="169"/>
    </row>
    <row r="294" spans="1:27" ht="20.100000000000001" customHeight="1" x14ac:dyDescent="0.15">
      <c r="A294" s="147"/>
      <c r="B294" s="147"/>
      <c r="C294" s="162"/>
      <c r="D294" s="170"/>
      <c r="E294" s="261" t="s">
        <v>34</v>
      </c>
      <c r="F294" s="262"/>
      <c r="G294" s="262"/>
      <c r="H294" s="262"/>
      <c r="I294" s="37"/>
      <c r="J294" s="38"/>
      <c r="K294" s="38"/>
      <c r="L294" s="38"/>
      <c r="M294" s="39"/>
      <c r="N294" s="25"/>
      <c r="O294" s="26"/>
      <c r="P294" s="26"/>
      <c r="Q294" s="26"/>
      <c r="R294" s="27"/>
      <c r="Z294" s="170"/>
      <c r="AA294" s="169"/>
    </row>
    <row r="295" spans="1:27" ht="20.100000000000001" customHeight="1" x14ac:dyDescent="0.15">
      <c r="A295" s="147"/>
      <c r="B295" s="147"/>
      <c r="C295" s="162"/>
      <c r="D295" s="170"/>
      <c r="E295" s="261" t="s">
        <v>35</v>
      </c>
      <c r="F295" s="262"/>
      <c r="G295" s="262"/>
      <c r="H295" s="262"/>
      <c r="I295" s="37"/>
      <c r="J295" s="38"/>
      <c r="K295" s="38"/>
      <c r="L295" s="38"/>
      <c r="M295" s="39"/>
      <c r="N295" s="25"/>
      <c r="O295" s="26"/>
      <c r="P295" s="26"/>
      <c r="Q295" s="26"/>
      <c r="R295" s="27"/>
      <c r="Z295" s="170"/>
      <c r="AA295" s="169"/>
    </row>
    <row r="296" spans="1:27" ht="20.100000000000001" customHeight="1" x14ac:dyDescent="0.15">
      <c r="A296" s="147"/>
      <c r="B296" s="147"/>
      <c r="C296" s="162"/>
      <c r="D296" s="170"/>
      <c r="E296" s="261" t="s">
        <v>36</v>
      </c>
      <c r="F296" s="262"/>
      <c r="G296" s="262"/>
      <c r="H296" s="262"/>
      <c r="I296" s="37"/>
      <c r="J296" s="38"/>
      <c r="K296" s="38"/>
      <c r="L296" s="38"/>
      <c r="M296" s="39"/>
      <c r="N296" s="25"/>
      <c r="O296" s="26"/>
      <c r="P296" s="26"/>
      <c r="Q296" s="26"/>
      <c r="R296" s="27"/>
      <c r="Z296" s="170"/>
      <c r="AA296" s="169"/>
    </row>
    <row r="297" spans="1:27" ht="20.100000000000001" customHeight="1" x14ac:dyDescent="0.15">
      <c r="A297" s="147"/>
      <c r="B297" s="435"/>
      <c r="C297" s="162"/>
      <c r="D297" s="170"/>
      <c r="E297" s="261" t="s">
        <v>37</v>
      </c>
      <c r="F297" s="262"/>
      <c r="G297" s="262"/>
      <c r="H297" s="262"/>
      <c r="I297" s="37"/>
      <c r="J297" s="38"/>
      <c r="K297" s="38"/>
      <c r="L297" s="38"/>
      <c r="M297" s="39"/>
      <c r="N297" s="25"/>
      <c r="O297" s="26"/>
      <c r="P297" s="26"/>
      <c r="Q297" s="26"/>
      <c r="R297" s="27"/>
      <c r="Z297" s="170"/>
      <c r="AA297" s="169"/>
    </row>
    <row r="298" spans="1:27" ht="20.100000000000001" customHeight="1" x14ac:dyDescent="0.15">
      <c r="A298" s="147"/>
      <c r="B298" s="147"/>
      <c r="C298" s="162"/>
      <c r="D298" s="170"/>
      <c r="E298" s="61"/>
      <c r="F298" s="62"/>
      <c r="G298" s="62"/>
      <c r="H298" s="63"/>
      <c r="I298" s="37"/>
      <c r="J298" s="38"/>
      <c r="K298" s="38"/>
      <c r="L298" s="38"/>
      <c r="M298" s="39"/>
      <c r="N298" s="25"/>
      <c r="O298" s="26"/>
      <c r="P298" s="26"/>
      <c r="Q298" s="26"/>
      <c r="R298" s="27"/>
      <c r="Z298" s="170"/>
      <c r="AA298" s="169"/>
    </row>
    <row r="299" spans="1:27" ht="20.100000000000001" customHeight="1" x14ac:dyDescent="0.15">
      <c r="A299" s="147"/>
      <c r="B299" s="147"/>
      <c r="C299" s="162"/>
      <c r="D299" s="170"/>
      <c r="E299" s="61"/>
      <c r="F299" s="62"/>
      <c r="G299" s="62"/>
      <c r="H299" s="63"/>
      <c r="I299" s="37"/>
      <c r="J299" s="38"/>
      <c r="K299" s="38"/>
      <c r="L299" s="38"/>
      <c r="M299" s="39"/>
      <c r="N299" s="25"/>
      <c r="O299" s="26"/>
      <c r="P299" s="26"/>
      <c r="Q299" s="26"/>
      <c r="R299" s="27"/>
      <c r="Z299" s="170"/>
      <c r="AA299" s="169"/>
    </row>
    <row r="300" spans="1:27" ht="20.100000000000001" customHeight="1" x14ac:dyDescent="0.15">
      <c r="A300" s="147"/>
      <c r="B300" s="147"/>
      <c r="C300" s="162"/>
      <c r="D300" s="170"/>
      <c r="E300" s="61"/>
      <c r="F300" s="62"/>
      <c r="G300" s="62"/>
      <c r="H300" s="63"/>
      <c r="I300" s="37"/>
      <c r="J300" s="38"/>
      <c r="K300" s="38"/>
      <c r="L300" s="38"/>
      <c r="M300" s="39"/>
      <c r="N300" s="25"/>
      <c r="O300" s="26"/>
      <c r="P300" s="26"/>
      <c r="Q300" s="26"/>
      <c r="R300" s="27"/>
      <c r="Z300" s="170"/>
      <c r="AA300" s="169"/>
    </row>
    <row r="301" spans="1:27" ht="20.100000000000001" customHeight="1" x14ac:dyDescent="0.15">
      <c r="A301" s="147"/>
      <c r="B301" s="147"/>
      <c r="C301" s="162"/>
      <c r="D301" s="170"/>
      <c r="E301" s="61"/>
      <c r="F301" s="62"/>
      <c r="G301" s="62"/>
      <c r="H301" s="63"/>
      <c r="I301" s="37"/>
      <c r="J301" s="38"/>
      <c r="K301" s="38"/>
      <c r="L301" s="38"/>
      <c r="M301" s="39"/>
      <c r="N301" s="25"/>
      <c r="O301" s="26"/>
      <c r="P301" s="26"/>
      <c r="Q301" s="26"/>
      <c r="R301" s="27"/>
      <c r="Z301" s="170"/>
      <c r="AA301" s="169"/>
    </row>
    <row r="302" spans="1:27" ht="20.100000000000001" customHeight="1" x14ac:dyDescent="0.15">
      <c r="A302" s="147"/>
      <c r="B302" s="147"/>
      <c r="C302" s="162"/>
      <c r="D302" s="170"/>
      <c r="E302" s="61"/>
      <c r="F302" s="62"/>
      <c r="G302" s="62"/>
      <c r="H302" s="63"/>
      <c r="I302" s="37"/>
      <c r="J302" s="38"/>
      <c r="K302" s="38"/>
      <c r="L302" s="38"/>
      <c r="M302" s="39"/>
      <c r="N302" s="25"/>
      <c r="O302" s="26"/>
      <c r="P302" s="26"/>
      <c r="Q302" s="26"/>
      <c r="R302" s="27"/>
      <c r="Z302" s="170"/>
      <c r="AA302" s="169"/>
    </row>
    <row r="303" spans="1:27" ht="20.100000000000001" customHeight="1" x14ac:dyDescent="0.15">
      <c r="A303" s="147"/>
      <c r="B303" s="147"/>
      <c r="C303" s="162"/>
      <c r="D303" s="170"/>
      <c r="E303" s="58"/>
      <c r="F303" s="59"/>
      <c r="G303" s="59"/>
      <c r="H303" s="60"/>
      <c r="I303" s="64"/>
      <c r="J303" s="65"/>
      <c r="K303" s="65"/>
      <c r="L303" s="65"/>
      <c r="M303" s="66"/>
      <c r="N303" s="28"/>
      <c r="O303" s="29"/>
      <c r="P303" s="29"/>
      <c r="Q303" s="29"/>
      <c r="R303" s="30"/>
      <c r="Z303" s="170"/>
      <c r="AA303" s="169"/>
    </row>
    <row r="304" spans="1:27" ht="20.100000000000001" customHeight="1" x14ac:dyDescent="0.15">
      <c r="A304" s="147"/>
      <c r="B304" s="147"/>
      <c r="C304" s="162"/>
      <c r="D304" s="436"/>
      <c r="E304" s="204"/>
      <c r="F304" s="204"/>
      <c r="G304" s="204"/>
      <c r="H304" s="204"/>
      <c r="I304" s="204"/>
      <c r="J304" s="204"/>
      <c r="K304" s="204"/>
      <c r="L304" s="204"/>
      <c r="M304" s="204"/>
      <c r="N304" s="204"/>
      <c r="O304" s="204"/>
      <c r="P304" s="204"/>
      <c r="Q304" s="204"/>
      <c r="R304" s="204"/>
      <c r="S304" s="204"/>
      <c r="T304" s="204"/>
      <c r="U304" s="204"/>
      <c r="V304" s="204"/>
      <c r="W304" s="204"/>
      <c r="X304" s="204"/>
      <c r="Y304" s="204"/>
      <c r="Z304" s="192"/>
      <c r="AA304" s="169"/>
    </row>
    <row r="305" spans="1:27" ht="20.100000000000001" customHeight="1" x14ac:dyDescent="0.15">
      <c r="A305" s="147"/>
      <c r="B305" s="147"/>
      <c r="C305" s="162"/>
      <c r="D305" s="167">
        <v>3</v>
      </c>
      <c r="E305" s="422" t="s">
        <v>140</v>
      </c>
      <c r="F305" s="422"/>
      <c r="G305" s="422"/>
      <c r="I305" s="427"/>
      <c r="J305" s="394"/>
      <c r="K305" s="394"/>
      <c r="L305" s="394"/>
      <c r="M305" s="394"/>
      <c r="N305" s="394"/>
      <c r="O305" s="394"/>
      <c r="P305" s="394"/>
      <c r="Q305" s="394"/>
      <c r="R305" s="394"/>
      <c r="S305" s="394"/>
      <c r="T305" s="394"/>
      <c r="U305" s="394"/>
      <c r="V305" s="394"/>
      <c r="W305" s="394"/>
      <c r="X305" s="394"/>
      <c r="Y305" s="394"/>
      <c r="Z305" s="426"/>
      <c r="AA305" s="394"/>
    </row>
    <row r="306" spans="1:27" ht="30" customHeight="1" x14ac:dyDescent="0.15">
      <c r="A306" s="147"/>
      <c r="B306" s="147"/>
      <c r="C306" s="162"/>
      <c r="E306" s="216" t="s">
        <v>260</v>
      </c>
      <c r="F306" s="216"/>
      <c r="G306" s="216"/>
      <c r="H306" s="216"/>
      <c r="I306" s="216"/>
      <c r="J306" s="216"/>
      <c r="K306" s="216"/>
      <c r="L306" s="216"/>
      <c r="M306" s="216"/>
      <c r="N306" s="216"/>
      <c r="O306" s="216"/>
      <c r="P306" s="216"/>
      <c r="Q306" s="216"/>
      <c r="R306" s="216"/>
      <c r="S306" s="216"/>
      <c r="T306" s="216"/>
      <c r="U306" s="216"/>
      <c r="V306" s="216"/>
      <c r="W306" s="216"/>
      <c r="X306" s="216"/>
      <c r="Y306" s="216"/>
      <c r="Z306" s="428"/>
      <c r="AA306" s="169"/>
    </row>
    <row r="307" spans="1:27" ht="20.100000000000001" customHeight="1" x14ac:dyDescent="0.15">
      <c r="A307" s="437">
        <f>IFERROR(IF(COUNTIF($O308:$O367,"○")&lt;1,1001,0),3)</f>
        <v>1001</v>
      </c>
      <c r="B307" s="489"/>
      <c r="C307" s="162"/>
      <c r="D307" s="170"/>
      <c r="E307" s="239" t="s">
        <v>145</v>
      </c>
      <c r="F307" s="240"/>
      <c r="G307" s="240"/>
      <c r="H307" s="240"/>
      <c r="I307" s="240"/>
      <c r="J307" s="240"/>
      <c r="K307" s="240"/>
      <c r="L307" s="240"/>
      <c r="M307" s="240"/>
      <c r="N307" s="241"/>
      <c r="O307" s="438" t="s">
        <v>9</v>
      </c>
      <c r="P307" s="439" t="s">
        <v>141</v>
      </c>
      <c r="Q307" s="440" t="s">
        <v>142</v>
      </c>
      <c r="R307" s="441"/>
      <c r="S307" s="197"/>
      <c r="T307" s="169"/>
      <c r="U307" s="169"/>
      <c r="V307" s="169"/>
      <c r="W307" s="169"/>
      <c r="X307" s="169"/>
      <c r="Y307" s="169"/>
      <c r="Z307" s="170"/>
    </row>
    <row r="308" spans="1:27" ht="20.100000000000001" customHeight="1" x14ac:dyDescent="0.15">
      <c r="A308" s="169">
        <f>IFERROR(IF(AND($O308="○", OR($P308&lt;&gt;"○", $Q308="")),1001,0),3)</f>
        <v>0</v>
      </c>
      <c r="B308" s="437"/>
      <c r="C308" s="171"/>
      <c r="D308" s="170"/>
      <c r="E308" s="442" t="s">
        <v>194</v>
      </c>
      <c r="F308" s="443"/>
      <c r="G308" s="443"/>
      <c r="H308" s="444"/>
      <c r="I308" s="445" t="s">
        <v>195</v>
      </c>
      <c r="J308" s="446"/>
      <c r="K308" s="446"/>
      <c r="L308" s="446"/>
      <c r="M308" s="446"/>
      <c r="N308" s="447"/>
      <c r="O308" s="7"/>
      <c r="P308" s="17"/>
      <c r="Q308" s="132"/>
      <c r="R308" s="133"/>
      <c r="S308" s="197"/>
      <c r="T308" s="448"/>
      <c r="U308" s="448"/>
      <c r="V308" s="448"/>
      <c r="W308" s="448"/>
      <c r="X308" s="449"/>
      <c r="Y308" s="448"/>
      <c r="Z308" s="170"/>
    </row>
    <row r="309" spans="1:27" ht="20.100000000000001" customHeight="1" x14ac:dyDescent="0.15">
      <c r="A309" s="437">
        <f>IFERROR(IF(AND($O309="○", OR($P309&lt;&gt;"○", $Q309="")),1001,0),3)</f>
        <v>0</v>
      </c>
      <c r="B309" s="437"/>
      <c r="C309" s="171"/>
      <c r="D309" s="170"/>
      <c r="E309" s="450"/>
      <c r="F309" s="451"/>
      <c r="G309" s="451"/>
      <c r="H309" s="452"/>
      <c r="I309" s="453" t="s">
        <v>196</v>
      </c>
      <c r="J309" s="454"/>
      <c r="K309" s="454"/>
      <c r="L309" s="454"/>
      <c r="M309" s="454"/>
      <c r="N309" s="455"/>
      <c r="O309" s="8"/>
      <c r="P309" s="14"/>
      <c r="Q309" s="134"/>
      <c r="R309" s="135"/>
      <c r="S309" s="197"/>
      <c r="T309" s="448"/>
      <c r="U309" s="448"/>
      <c r="V309" s="448"/>
      <c r="W309" s="448"/>
      <c r="X309" s="449"/>
      <c r="Y309" s="448"/>
      <c r="Z309" s="170"/>
    </row>
    <row r="310" spans="1:27" ht="20.100000000000001" customHeight="1" x14ac:dyDescent="0.15">
      <c r="A310" s="437">
        <f>IFERROR(IF(AND($O310="○", OR($P310&lt;&gt;"○", $Q310="")),1001,0),3)</f>
        <v>0</v>
      </c>
      <c r="B310" s="437"/>
      <c r="C310" s="171"/>
      <c r="D310" s="170"/>
      <c r="E310" s="456"/>
      <c r="F310" s="457"/>
      <c r="G310" s="457"/>
      <c r="H310" s="458"/>
      <c r="I310" s="459" t="s">
        <v>197</v>
      </c>
      <c r="J310" s="460"/>
      <c r="K310" s="460"/>
      <c r="L310" s="460"/>
      <c r="M310" s="460"/>
      <c r="N310" s="461"/>
      <c r="O310" s="9"/>
      <c r="P310" s="15"/>
      <c r="Q310" s="136"/>
      <c r="R310" s="137"/>
      <c r="S310" s="197"/>
      <c r="T310" s="448"/>
      <c r="U310" s="448"/>
      <c r="V310" s="448"/>
      <c r="W310" s="448"/>
      <c r="X310" s="449"/>
      <c r="Y310" s="448"/>
      <c r="Z310" s="170"/>
    </row>
    <row r="311" spans="1:27" ht="20.100000000000001" customHeight="1" x14ac:dyDescent="0.15">
      <c r="A311" s="437">
        <f>IFERROR(IF(AND($O311="○", OR($P311&lt;&gt;"○", $Q311="")),1001,0),3)</f>
        <v>0</v>
      </c>
      <c r="B311" s="437"/>
      <c r="C311" s="171"/>
      <c r="E311" s="442" t="s">
        <v>213</v>
      </c>
      <c r="F311" s="443"/>
      <c r="G311" s="443"/>
      <c r="H311" s="444"/>
      <c r="I311" s="445" t="s">
        <v>198</v>
      </c>
      <c r="J311" s="446"/>
      <c r="K311" s="446"/>
      <c r="L311" s="446"/>
      <c r="M311" s="446"/>
      <c r="N311" s="447"/>
      <c r="O311" s="7"/>
      <c r="P311" s="13"/>
      <c r="Q311" s="132"/>
      <c r="R311" s="133"/>
      <c r="S311" s="197"/>
      <c r="T311" s="448"/>
      <c r="U311" s="448"/>
      <c r="V311" s="448"/>
      <c r="W311" s="448"/>
      <c r="X311" s="449"/>
      <c r="Y311" s="448"/>
      <c r="Z311" s="170"/>
    </row>
    <row r="312" spans="1:27" ht="20.100000000000001" customHeight="1" x14ac:dyDescent="0.15">
      <c r="A312" s="437">
        <f>IFERROR(IF(AND($O312="○", OR($P312&lt;&gt;"○", $Q312="")),1001,0),3)</f>
        <v>0</v>
      </c>
      <c r="B312" s="437"/>
      <c r="C312" s="171"/>
      <c r="E312" s="450"/>
      <c r="F312" s="451"/>
      <c r="G312" s="451"/>
      <c r="H312" s="452"/>
      <c r="I312" s="453" t="s">
        <v>199</v>
      </c>
      <c r="J312" s="454"/>
      <c r="K312" s="454"/>
      <c r="L312" s="454"/>
      <c r="M312" s="454"/>
      <c r="N312" s="455"/>
      <c r="O312" s="8"/>
      <c r="P312" s="14"/>
      <c r="Q312" s="134"/>
      <c r="R312" s="135"/>
      <c r="S312" s="197"/>
      <c r="T312" s="448"/>
      <c r="U312" s="448"/>
      <c r="V312" s="448"/>
      <c r="W312" s="448"/>
      <c r="X312" s="449"/>
      <c r="Y312" s="448"/>
      <c r="Z312" s="170"/>
    </row>
    <row r="313" spans="1:27" ht="20.100000000000001" customHeight="1" x14ac:dyDescent="0.15">
      <c r="A313" s="437">
        <f>IFERROR(IF(AND($O313="○", OR($P313&lt;&gt;"○", $Q313="")),1001,0),3)</f>
        <v>0</v>
      </c>
      <c r="B313" s="437"/>
      <c r="C313" s="171"/>
      <c r="E313" s="450"/>
      <c r="F313" s="451"/>
      <c r="G313" s="451"/>
      <c r="H313" s="452"/>
      <c r="I313" s="453" t="s">
        <v>200</v>
      </c>
      <c r="J313" s="454"/>
      <c r="K313" s="454"/>
      <c r="L313" s="454"/>
      <c r="M313" s="454"/>
      <c r="N313" s="455"/>
      <c r="O313" s="8"/>
      <c r="P313" s="14"/>
      <c r="Q313" s="134"/>
      <c r="R313" s="135"/>
      <c r="S313" s="197"/>
      <c r="T313" s="448"/>
      <c r="U313" s="448"/>
      <c r="V313" s="448"/>
      <c r="W313" s="448"/>
      <c r="X313" s="449"/>
      <c r="Y313" s="448"/>
      <c r="Z313" s="170"/>
    </row>
    <row r="314" spans="1:27" ht="20.100000000000001" customHeight="1" x14ac:dyDescent="0.15">
      <c r="A314" s="437">
        <f>IFERROR(IF(AND($O314="○", OR($P314&lt;&gt;"○", $Q314="")),1001,0),3)</f>
        <v>0</v>
      </c>
      <c r="B314" s="437"/>
      <c r="C314" s="171"/>
      <c r="E314" s="450"/>
      <c r="F314" s="451"/>
      <c r="G314" s="451"/>
      <c r="H314" s="452"/>
      <c r="I314" s="453" t="s">
        <v>201</v>
      </c>
      <c r="J314" s="454"/>
      <c r="K314" s="454"/>
      <c r="L314" s="454"/>
      <c r="M314" s="454"/>
      <c r="N314" s="455"/>
      <c r="O314" s="8"/>
      <c r="P314" s="14"/>
      <c r="Q314" s="134"/>
      <c r="R314" s="135"/>
      <c r="S314" s="197"/>
      <c r="T314" s="448"/>
      <c r="U314" s="448"/>
      <c r="V314" s="448"/>
      <c r="W314" s="448"/>
      <c r="X314" s="449"/>
      <c r="Y314" s="448"/>
      <c r="Z314" s="170"/>
    </row>
    <row r="315" spans="1:27" ht="20.100000000000001" customHeight="1" x14ac:dyDescent="0.15">
      <c r="A315" s="437">
        <f>IFERROR(IF(AND($O315="○", OR($P315&lt;&gt;"○", $Q315="")),1001,0),3)</f>
        <v>0</v>
      </c>
      <c r="B315" s="437"/>
      <c r="C315" s="171"/>
      <c r="E315" s="450"/>
      <c r="F315" s="451"/>
      <c r="G315" s="451"/>
      <c r="H315" s="452"/>
      <c r="I315" s="453" t="s">
        <v>202</v>
      </c>
      <c r="J315" s="454"/>
      <c r="K315" s="454"/>
      <c r="L315" s="454"/>
      <c r="M315" s="454"/>
      <c r="N315" s="455"/>
      <c r="O315" s="8"/>
      <c r="P315" s="14"/>
      <c r="Q315" s="134"/>
      <c r="R315" s="135"/>
      <c r="S315" s="197"/>
      <c r="T315" s="448"/>
      <c r="U315" s="448"/>
      <c r="V315" s="448"/>
      <c r="W315" s="448"/>
      <c r="X315" s="449"/>
      <c r="Y315" s="448"/>
      <c r="Z315" s="170"/>
    </row>
    <row r="316" spans="1:27" ht="20.100000000000001" customHeight="1" x14ac:dyDescent="0.15">
      <c r="A316" s="437">
        <f>IFERROR(IF(AND($O316="○", OR($P316&lt;&gt;"○", $Q316="")),1001,0),3)</f>
        <v>0</v>
      </c>
      <c r="B316" s="437"/>
      <c r="C316" s="171"/>
      <c r="E316" s="450"/>
      <c r="F316" s="451"/>
      <c r="G316" s="451"/>
      <c r="H316" s="452"/>
      <c r="I316" s="453" t="s">
        <v>203</v>
      </c>
      <c r="J316" s="454"/>
      <c r="K316" s="454"/>
      <c r="L316" s="454"/>
      <c r="M316" s="454"/>
      <c r="N316" s="455"/>
      <c r="O316" s="8"/>
      <c r="P316" s="14"/>
      <c r="Q316" s="134"/>
      <c r="R316" s="135"/>
      <c r="S316" s="197"/>
      <c r="T316" s="448"/>
      <c r="U316" s="448"/>
      <c r="V316" s="448"/>
      <c r="W316" s="448"/>
      <c r="X316" s="449"/>
      <c r="Y316" s="448"/>
      <c r="Z316" s="170"/>
    </row>
    <row r="317" spans="1:27" ht="20.100000000000001" customHeight="1" x14ac:dyDescent="0.15">
      <c r="A317" s="437">
        <f>IFERROR(IF(AND($O317="○", OR($P317&lt;&gt;"○", $Q317="")),1001,0),3)</f>
        <v>0</v>
      </c>
      <c r="B317" s="437"/>
      <c r="C317" s="171"/>
      <c r="E317" s="450"/>
      <c r="F317" s="451"/>
      <c r="G317" s="451"/>
      <c r="H317" s="452"/>
      <c r="I317" s="453" t="s">
        <v>204</v>
      </c>
      <c r="J317" s="454"/>
      <c r="K317" s="454"/>
      <c r="L317" s="454"/>
      <c r="M317" s="454"/>
      <c r="N317" s="455"/>
      <c r="O317" s="8"/>
      <c r="P317" s="14"/>
      <c r="Q317" s="134"/>
      <c r="R317" s="135"/>
      <c r="S317" s="197"/>
      <c r="T317" s="448"/>
      <c r="U317" s="448"/>
      <c r="V317" s="462"/>
      <c r="W317" s="462"/>
      <c r="X317" s="449"/>
      <c r="Y317" s="448"/>
      <c r="Z317" s="170"/>
    </row>
    <row r="318" spans="1:27" ht="20.100000000000001" customHeight="1" x14ac:dyDescent="0.15">
      <c r="A318" s="437">
        <f>IFERROR(IF(AND($O318="○", OR($P318&lt;&gt;"○", $Q318="")),1001,0),3)</f>
        <v>0</v>
      </c>
      <c r="B318" s="437"/>
      <c r="C318" s="171"/>
      <c r="E318" s="450"/>
      <c r="F318" s="451"/>
      <c r="G318" s="451"/>
      <c r="H318" s="452"/>
      <c r="I318" s="453" t="s">
        <v>205</v>
      </c>
      <c r="J318" s="454"/>
      <c r="K318" s="454"/>
      <c r="L318" s="454"/>
      <c r="M318" s="454"/>
      <c r="N318" s="455"/>
      <c r="O318" s="8"/>
      <c r="P318" s="14"/>
      <c r="Q318" s="134"/>
      <c r="R318" s="135"/>
      <c r="S318" s="197"/>
      <c r="T318" s="448"/>
      <c r="U318" s="448"/>
      <c r="V318" s="462"/>
      <c r="W318" s="462"/>
      <c r="X318" s="449"/>
      <c r="Y318" s="448"/>
      <c r="Z318" s="170"/>
    </row>
    <row r="319" spans="1:27" ht="20.100000000000001" customHeight="1" x14ac:dyDescent="0.15">
      <c r="A319" s="437">
        <f>IFERROR(IF(AND($O319="○", OR($P319&lt;&gt;"○", $Q319="")),1001,0),3)</f>
        <v>0</v>
      </c>
      <c r="B319" s="437"/>
      <c r="C319" s="171"/>
      <c r="E319" s="450"/>
      <c r="F319" s="451"/>
      <c r="G319" s="451"/>
      <c r="H319" s="452"/>
      <c r="I319" s="453" t="s">
        <v>206</v>
      </c>
      <c r="J319" s="454"/>
      <c r="K319" s="454"/>
      <c r="L319" s="454"/>
      <c r="M319" s="454"/>
      <c r="N319" s="455"/>
      <c r="O319" s="10"/>
      <c r="P319" s="18"/>
      <c r="Q319" s="134"/>
      <c r="R319" s="135"/>
      <c r="S319" s="463"/>
      <c r="T319" s="448"/>
      <c r="U319" s="448"/>
      <c r="V319" s="462"/>
      <c r="W319" s="462"/>
      <c r="X319" s="449"/>
      <c r="Y319" s="448"/>
      <c r="Z319" s="170"/>
    </row>
    <row r="320" spans="1:27" ht="20.100000000000001" customHeight="1" x14ac:dyDescent="0.15">
      <c r="A320" s="437">
        <f>IFERROR(IF(AND($O320="○", OR($P320&lt;&gt;"○", $Q320="")),1001,0),3)</f>
        <v>0</v>
      </c>
      <c r="B320" s="437"/>
      <c r="C320" s="171"/>
      <c r="E320" s="450"/>
      <c r="F320" s="451"/>
      <c r="G320" s="451"/>
      <c r="H320" s="452"/>
      <c r="I320" s="453" t="s">
        <v>207</v>
      </c>
      <c r="J320" s="454"/>
      <c r="K320" s="454"/>
      <c r="L320" s="454"/>
      <c r="M320" s="454"/>
      <c r="N320" s="455"/>
      <c r="O320" s="10"/>
      <c r="P320" s="18"/>
      <c r="Q320" s="134"/>
      <c r="R320" s="135"/>
      <c r="S320" s="463"/>
      <c r="T320" s="448"/>
      <c r="U320" s="448"/>
      <c r="V320" s="462"/>
      <c r="W320" s="462"/>
      <c r="X320" s="449"/>
      <c r="Y320" s="448"/>
      <c r="Z320" s="170"/>
    </row>
    <row r="321" spans="1:26" ht="20.100000000000001" customHeight="1" x14ac:dyDescent="0.15">
      <c r="A321" s="437">
        <f>IFERROR(IF(AND($O321="○", OR($P321&lt;&gt;"○", $Q321="")),1001,0),3)</f>
        <v>0</v>
      </c>
      <c r="B321" s="437"/>
      <c r="C321" s="171"/>
      <c r="E321" s="450"/>
      <c r="F321" s="451"/>
      <c r="G321" s="451"/>
      <c r="H321" s="452"/>
      <c r="I321" s="453" t="s">
        <v>208</v>
      </c>
      <c r="J321" s="454"/>
      <c r="K321" s="454"/>
      <c r="L321" s="454"/>
      <c r="M321" s="454"/>
      <c r="N321" s="455"/>
      <c r="O321" s="10"/>
      <c r="P321" s="18"/>
      <c r="Q321" s="134"/>
      <c r="R321" s="135"/>
      <c r="S321" s="463"/>
      <c r="T321" s="448"/>
      <c r="U321" s="448"/>
      <c r="V321" s="462"/>
      <c r="W321" s="462"/>
      <c r="X321" s="449"/>
      <c r="Y321" s="448"/>
      <c r="Z321" s="170"/>
    </row>
    <row r="322" spans="1:26" ht="20.100000000000001" customHeight="1" x14ac:dyDescent="0.15">
      <c r="A322" s="437">
        <f>IFERROR(IF(AND($O322="○", OR($P322&lt;&gt;"○", $Q322="")),1001,0),3)</f>
        <v>0</v>
      </c>
      <c r="B322" s="437"/>
      <c r="C322" s="171"/>
      <c r="E322" s="450"/>
      <c r="F322" s="451"/>
      <c r="G322" s="451"/>
      <c r="H322" s="452"/>
      <c r="I322" s="453" t="s">
        <v>209</v>
      </c>
      <c r="J322" s="454"/>
      <c r="K322" s="454"/>
      <c r="L322" s="454"/>
      <c r="M322" s="454"/>
      <c r="N322" s="455"/>
      <c r="O322" s="10"/>
      <c r="P322" s="18"/>
      <c r="Q322" s="134"/>
      <c r="R322" s="135"/>
      <c r="S322" s="463"/>
      <c r="T322" s="448"/>
      <c r="U322" s="448"/>
      <c r="V322" s="462"/>
      <c r="W322" s="462"/>
      <c r="X322" s="449"/>
      <c r="Y322" s="448"/>
      <c r="Z322" s="170"/>
    </row>
    <row r="323" spans="1:26" ht="20.100000000000001" customHeight="1" x14ac:dyDescent="0.15">
      <c r="A323" s="437">
        <f>IFERROR(IF(AND($O323="○", OR($P323&lt;&gt;"○", $Q323="")),1001,0),3)</f>
        <v>0</v>
      </c>
      <c r="B323" s="437"/>
      <c r="C323" s="171"/>
      <c r="E323" s="450"/>
      <c r="F323" s="451"/>
      <c r="G323" s="451"/>
      <c r="H323" s="452"/>
      <c r="I323" s="453" t="s">
        <v>210</v>
      </c>
      <c r="J323" s="454"/>
      <c r="K323" s="454"/>
      <c r="L323" s="454"/>
      <c r="M323" s="454"/>
      <c r="N323" s="455"/>
      <c r="O323" s="10"/>
      <c r="P323" s="18"/>
      <c r="Q323" s="134"/>
      <c r="R323" s="135"/>
      <c r="S323" s="463"/>
      <c r="T323" s="448"/>
      <c r="U323" s="448"/>
      <c r="V323" s="462"/>
      <c r="W323" s="462"/>
      <c r="X323" s="449"/>
      <c r="Y323" s="448"/>
      <c r="Z323" s="170"/>
    </row>
    <row r="324" spans="1:26" ht="20.100000000000001" customHeight="1" x14ac:dyDescent="0.15">
      <c r="A324" s="437">
        <f>IFERROR(IF(AND($O324="○", OR($P324&lt;&gt;"○", $Q324="")),1001,0),3)</f>
        <v>0</v>
      </c>
      <c r="B324" s="437"/>
      <c r="C324" s="171"/>
      <c r="E324" s="450"/>
      <c r="F324" s="451"/>
      <c r="G324" s="451"/>
      <c r="H324" s="452"/>
      <c r="I324" s="453" t="s">
        <v>211</v>
      </c>
      <c r="J324" s="454"/>
      <c r="K324" s="454"/>
      <c r="L324" s="454"/>
      <c r="M324" s="454"/>
      <c r="N324" s="455"/>
      <c r="O324" s="10"/>
      <c r="P324" s="18"/>
      <c r="Q324" s="134"/>
      <c r="R324" s="135"/>
      <c r="S324" s="463"/>
      <c r="T324" s="448"/>
      <c r="U324" s="448"/>
      <c r="V324" s="462"/>
      <c r="W324" s="462"/>
      <c r="X324" s="449"/>
      <c r="Y324" s="448"/>
      <c r="Z324" s="170"/>
    </row>
    <row r="325" spans="1:26" ht="20.100000000000001" customHeight="1" x14ac:dyDescent="0.15">
      <c r="A325" s="437">
        <f>IFERROR(IF(AND($O325="○", OR($P325&lt;&gt;"○", $Q325="")),1001,0),3)</f>
        <v>0</v>
      </c>
      <c r="B325" s="437"/>
      <c r="C325" s="171"/>
      <c r="E325" s="456"/>
      <c r="F325" s="457"/>
      <c r="G325" s="457"/>
      <c r="H325" s="458"/>
      <c r="I325" s="453" t="s">
        <v>212</v>
      </c>
      <c r="J325" s="454"/>
      <c r="K325" s="454"/>
      <c r="L325" s="454"/>
      <c r="M325" s="454"/>
      <c r="N325" s="455"/>
      <c r="O325" s="9"/>
      <c r="P325" s="15"/>
      <c r="Q325" s="136"/>
      <c r="R325" s="137"/>
      <c r="S325" s="197"/>
      <c r="T325" s="448"/>
      <c r="U325" s="448"/>
      <c r="V325" s="462"/>
      <c r="W325" s="462"/>
      <c r="X325" s="449"/>
      <c r="Y325" s="448"/>
      <c r="Z325" s="170"/>
    </row>
    <row r="326" spans="1:26" ht="20.100000000000001" customHeight="1" x14ac:dyDescent="0.15">
      <c r="A326" s="437">
        <f>IFERROR(IF(AND($O326="○", $Q326=""),1001,0),3)</f>
        <v>0</v>
      </c>
      <c r="B326" s="437"/>
      <c r="C326" s="171"/>
      <c r="E326" s="442" t="s">
        <v>214</v>
      </c>
      <c r="F326" s="443"/>
      <c r="G326" s="443"/>
      <c r="H326" s="444"/>
      <c r="I326" s="446" t="s">
        <v>215</v>
      </c>
      <c r="J326" s="446"/>
      <c r="K326" s="446"/>
      <c r="L326" s="446"/>
      <c r="M326" s="446"/>
      <c r="N326" s="447"/>
      <c r="O326" s="7"/>
      <c r="P326" s="17"/>
      <c r="Q326" s="132"/>
      <c r="R326" s="133"/>
      <c r="T326" s="448"/>
      <c r="U326" s="448"/>
      <c r="V326" s="448"/>
      <c r="W326" s="448"/>
      <c r="X326" s="449"/>
      <c r="Y326" s="448"/>
      <c r="Z326" s="170"/>
    </row>
    <row r="327" spans="1:26" ht="20.100000000000001" customHeight="1" x14ac:dyDescent="0.15">
      <c r="A327" s="437">
        <f>IFERROR(IF(AND($O327="○", $Q327=""),1001,0),3)</f>
        <v>0</v>
      </c>
      <c r="B327" s="437"/>
      <c r="C327" s="171"/>
      <c r="E327" s="450"/>
      <c r="F327" s="451"/>
      <c r="G327" s="451"/>
      <c r="H327" s="452"/>
      <c r="I327" s="454" t="s">
        <v>216</v>
      </c>
      <c r="J327" s="454"/>
      <c r="K327" s="454"/>
      <c r="L327" s="454"/>
      <c r="M327" s="454"/>
      <c r="N327" s="455"/>
      <c r="O327" s="8"/>
      <c r="P327" s="14"/>
      <c r="Q327" s="134"/>
      <c r="R327" s="135"/>
      <c r="T327" s="448"/>
      <c r="U327" s="448"/>
      <c r="V327" s="448"/>
      <c r="W327" s="448"/>
      <c r="X327" s="449"/>
      <c r="Y327" s="448"/>
      <c r="Z327" s="170"/>
    </row>
    <row r="328" spans="1:26" ht="20.100000000000001" customHeight="1" x14ac:dyDescent="0.15">
      <c r="A328" s="437">
        <f>IFERROR(IF(AND($O328="○", $Q328=""),1001,0),3)</f>
        <v>0</v>
      </c>
      <c r="B328" s="437"/>
      <c r="C328" s="171"/>
      <c r="E328" s="450"/>
      <c r="F328" s="451"/>
      <c r="G328" s="451"/>
      <c r="H328" s="452"/>
      <c r="I328" s="454" t="s">
        <v>217</v>
      </c>
      <c r="J328" s="454"/>
      <c r="K328" s="454"/>
      <c r="L328" s="454"/>
      <c r="M328" s="454"/>
      <c r="N328" s="455"/>
      <c r="O328" s="8"/>
      <c r="P328" s="14"/>
      <c r="Q328" s="134"/>
      <c r="R328" s="135"/>
      <c r="S328" s="185"/>
      <c r="T328" s="448"/>
      <c r="U328" s="448"/>
      <c r="V328" s="448"/>
      <c r="W328" s="448"/>
      <c r="X328" s="449"/>
      <c r="Y328" s="448"/>
      <c r="Z328" s="170"/>
    </row>
    <row r="329" spans="1:26" ht="20.100000000000001" customHeight="1" x14ac:dyDescent="0.15">
      <c r="A329" s="437">
        <f>IFERROR(IF(AND($O329="○", $Q329=""),1001,0),3)</f>
        <v>0</v>
      </c>
      <c r="B329" s="437"/>
      <c r="C329" s="171"/>
      <c r="E329" s="450"/>
      <c r="F329" s="451"/>
      <c r="G329" s="451"/>
      <c r="H329" s="452"/>
      <c r="I329" s="454" t="s">
        <v>218</v>
      </c>
      <c r="J329" s="454"/>
      <c r="K329" s="454"/>
      <c r="L329" s="454"/>
      <c r="M329" s="454"/>
      <c r="N329" s="455"/>
      <c r="O329" s="8"/>
      <c r="P329" s="14"/>
      <c r="Q329" s="134"/>
      <c r="R329" s="135"/>
      <c r="S329" s="204"/>
      <c r="T329" s="448"/>
      <c r="U329" s="448"/>
      <c r="V329" s="448"/>
      <c r="W329" s="448"/>
      <c r="X329" s="449"/>
      <c r="Y329" s="448"/>
      <c r="Z329" s="170"/>
    </row>
    <row r="330" spans="1:26" ht="20.100000000000001" customHeight="1" x14ac:dyDescent="0.15">
      <c r="A330" s="437">
        <f>IFERROR(IF(AND($O330="○", $Q330=""),1001,0),3)</f>
        <v>0</v>
      </c>
      <c r="B330" s="437"/>
      <c r="C330" s="171"/>
      <c r="E330" s="450"/>
      <c r="F330" s="451"/>
      <c r="G330" s="451"/>
      <c r="H330" s="452"/>
      <c r="I330" s="454" t="s">
        <v>219</v>
      </c>
      <c r="J330" s="454"/>
      <c r="K330" s="454"/>
      <c r="L330" s="454"/>
      <c r="M330" s="454"/>
      <c r="N330" s="455"/>
      <c r="O330" s="8"/>
      <c r="P330" s="14"/>
      <c r="Q330" s="134"/>
      <c r="R330" s="135"/>
      <c r="S330" s="204"/>
      <c r="T330" s="448"/>
      <c r="U330" s="448"/>
      <c r="V330" s="448"/>
      <c r="W330" s="448"/>
      <c r="X330" s="449"/>
      <c r="Y330" s="448"/>
      <c r="Z330" s="170"/>
    </row>
    <row r="331" spans="1:26" ht="20.100000000000001" customHeight="1" x14ac:dyDescent="0.15">
      <c r="A331" s="437">
        <f>IFERROR(IF(AND($O331="○", $Q331=""),1001,0),3)</f>
        <v>0</v>
      </c>
      <c r="B331" s="437"/>
      <c r="C331" s="171"/>
      <c r="E331" s="450"/>
      <c r="F331" s="451"/>
      <c r="G331" s="451"/>
      <c r="H331" s="452"/>
      <c r="I331" s="454" t="s">
        <v>220</v>
      </c>
      <c r="J331" s="454"/>
      <c r="K331" s="454"/>
      <c r="L331" s="454"/>
      <c r="M331" s="454"/>
      <c r="N331" s="455"/>
      <c r="O331" s="8"/>
      <c r="P331" s="14"/>
      <c r="Q331" s="134"/>
      <c r="R331" s="135"/>
      <c r="T331" s="448"/>
      <c r="U331" s="448"/>
      <c r="V331" s="448"/>
      <c r="W331" s="448"/>
      <c r="X331" s="449"/>
      <c r="Y331" s="448"/>
      <c r="Z331" s="170"/>
    </row>
    <row r="332" spans="1:26" ht="20.100000000000001" customHeight="1" x14ac:dyDescent="0.15">
      <c r="A332" s="437">
        <f>IFERROR(IF(AND($O332="○", $Q332=""),1001,0),3)</f>
        <v>0</v>
      </c>
      <c r="B332" s="437"/>
      <c r="C332" s="171"/>
      <c r="E332" s="450"/>
      <c r="F332" s="451"/>
      <c r="G332" s="451"/>
      <c r="H332" s="452"/>
      <c r="I332" s="454" t="s">
        <v>221</v>
      </c>
      <c r="J332" s="454"/>
      <c r="K332" s="454"/>
      <c r="L332" s="454"/>
      <c r="M332" s="454"/>
      <c r="N332" s="455"/>
      <c r="O332" s="8"/>
      <c r="P332" s="14"/>
      <c r="Q332" s="134"/>
      <c r="R332" s="135"/>
      <c r="T332" s="448"/>
      <c r="U332" s="448"/>
      <c r="V332" s="448"/>
      <c r="W332" s="448"/>
      <c r="X332" s="449"/>
      <c r="Y332" s="448"/>
      <c r="Z332" s="170"/>
    </row>
    <row r="333" spans="1:26" ht="20.100000000000001" customHeight="1" x14ac:dyDescent="0.15">
      <c r="A333" s="437">
        <f>IFERROR(IF(AND($O333="○", $Q333=""),1001,0),3)</f>
        <v>0</v>
      </c>
      <c r="B333" s="437"/>
      <c r="C333" s="171"/>
      <c r="E333" s="450"/>
      <c r="F333" s="451"/>
      <c r="G333" s="451"/>
      <c r="H333" s="452"/>
      <c r="I333" s="454" t="s">
        <v>222</v>
      </c>
      <c r="J333" s="454"/>
      <c r="K333" s="454"/>
      <c r="L333" s="454"/>
      <c r="M333" s="454"/>
      <c r="N333" s="455"/>
      <c r="O333" s="8"/>
      <c r="P333" s="14"/>
      <c r="Q333" s="134"/>
      <c r="R333" s="135"/>
      <c r="T333" s="448"/>
      <c r="U333" s="448"/>
      <c r="V333" s="462"/>
      <c r="W333" s="462"/>
      <c r="X333" s="449"/>
      <c r="Y333" s="448"/>
      <c r="Z333" s="170"/>
    </row>
    <row r="334" spans="1:26" ht="20.100000000000001" customHeight="1" x14ac:dyDescent="0.15">
      <c r="A334" s="437">
        <f>IFERROR(IF(AND($O334="○", $Q334=""),1001,0),3)</f>
        <v>0</v>
      </c>
      <c r="B334" s="437"/>
      <c r="C334" s="171"/>
      <c r="E334" s="450"/>
      <c r="F334" s="451"/>
      <c r="G334" s="451"/>
      <c r="H334" s="452"/>
      <c r="I334" s="454" t="s">
        <v>223</v>
      </c>
      <c r="J334" s="454"/>
      <c r="K334" s="454"/>
      <c r="L334" s="454"/>
      <c r="M334" s="454"/>
      <c r="N334" s="455"/>
      <c r="O334" s="8"/>
      <c r="P334" s="14"/>
      <c r="Q334" s="134"/>
      <c r="R334" s="135"/>
      <c r="S334" s="169"/>
      <c r="T334" s="448"/>
      <c r="U334" s="448"/>
      <c r="V334" s="462"/>
      <c r="W334" s="462"/>
      <c r="X334" s="449"/>
      <c r="Y334" s="448"/>
      <c r="Z334" s="170"/>
    </row>
    <row r="335" spans="1:26" ht="20.100000000000001" customHeight="1" x14ac:dyDescent="0.15">
      <c r="A335" s="437">
        <f>IFERROR(IF(AND($O335="○", $Q335=""),1001,0),3)</f>
        <v>0</v>
      </c>
      <c r="B335" s="437"/>
      <c r="C335" s="171"/>
      <c r="E335" s="450"/>
      <c r="F335" s="451"/>
      <c r="G335" s="451"/>
      <c r="H335" s="452"/>
      <c r="I335" s="454" t="s">
        <v>224</v>
      </c>
      <c r="J335" s="454"/>
      <c r="K335" s="454"/>
      <c r="L335" s="454"/>
      <c r="M335" s="454"/>
      <c r="N335" s="455"/>
      <c r="O335" s="8"/>
      <c r="P335" s="14"/>
      <c r="Q335" s="134"/>
      <c r="R335" s="135"/>
      <c r="S335" s="169"/>
      <c r="T335" s="448"/>
      <c r="U335" s="448"/>
      <c r="V335" s="462"/>
      <c r="W335" s="462"/>
      <c r="X335" s="449"/>
      <c r="Y335" s="448"/>
      <c r="Z335" s="170"/>
    </row>
    <row r="336" spans="1:26" ht="20.100000000000001" customHeight="1" x14ac:dyDescent="0.15">
      <c r="A336" s="437">
        <f>IFERROR(IF(AND($O336="○", $Q336=""),1001,0),3)</f>
        <v>0</v>
      </c>
      <c r="B336" s="437"/>
      <c r="C336" s="171"/>
      <c r="E336" s="450"/>
      <c r="F336" s="451"/>
      <c r="G336" s="451"/>
      <c r="H336" s="452"/>
      <c r="I336" s="454" t="s">
        <v>225</v>
      </c>
      <c r="J336" s="454"/>
      <c r="K336" s="454"/>
      <c r="L336" s="454"/>
      <c r="M336" s="454"/>
      <c r="N336" s="455"/>
      <c r="O336" s="8"/>
      <c r="P336" s="14"/>
      <c r="Q336" s="134"/>
      <c r="R336" s="135"/>
      <c r="S336" s="169"/>
      <c r="Z336" s="170"/>
    </row>
    <row r="337" spans="1:26" ht="20.100000000000001" customHeight="1" x14ac:dyDescent="0.15">
      <c r="A337" s="437">
        <f>IFERROR(IF(AND($O337="○", $Q337=""),1001,0),3)</f>
        <v>0</v>
      </c>
      <c r="B337" s="437"/>
      <c r="C337" s="171"/>
      <c r="E337" s="450"/>
      <c r="F337" s="451"/>
      <c r="G337" s="451"/>
      <c r="H337" s="452"/>
      <c r="I337" s="454" t="s">
        <v>226</v>
      </c>
      <c r="J337" s="454"/>
      <c r="K337" s="454"/>
      <c r="L337" s="454"/>
      <c r="M337" s="454"/>
      <c r="N337" s="455"/>
      <c r="O337" s="8"/>
      <c r="P337" s="14"/>
      <c r="Q337" s="134"/>
      <c r="R337" s="135"/>
      <c r="S337" s="169"/>
      <c r="T337" s="169"/>
      <c r="U337" s="169"/>
      <c r="V337" s="169"/>
      <c r="W337" s="169"/>
      <c r="X337" s="169"/>
      <c r="Y337" s="169"/>
      <c r="Z337" s="170"/>
    </row>
    <row r="338" spans="1:26" s="169" customFormat="1" ht="20.100000000000001" customHeight="1" x14ac:dyDescent="0.15">
      <c r="A338" s="169">
        <f>IFERROR(IF(AND($O338="○", $Q338=""),1001,0),3)</f>
        <v>0</v>
      </c>
      <c r="C338" s="171"/>
      <c r="E338" s="450"/>
      <c r="F338" s="451"/>
      <c r="G338" s="451"/>
      <c r="H338" s="452"/>
      <c r="I338" s="314" t="s">
        <v>227</v>
      </c>
      <c r="J338" s="314"/>
      <c r="K338" s="314"/>
      <c r="L338" s="314"/>
      <c r="M338" s="314"/>
      <c r="N338" s="314"/>
      <c r="O338" s="8"/>
      <c r="P338" s="14"/>
      <c r="Q338" s="134"/>
      <c r="R338" s="135"/>
      <c r="Z338" s="170"/>
    </row>
    <row r="339" spans="1:26" s="169" customFormat="1" ht="20.100000000000001" customHeight="1" x14ac:dyDescent="0.15">
      <c r="A339" s="169">
        <f>IFERROR(IF(AND($O339="○", $Q339=""),1001,0),3)</f>
        <v>0</v>
      </c>
      <c r="C339" s="171"/>
      <c r="E339" s="450"/>
      <c r="F339" s="451"/>
      <c r="G339" s="451"/>
      <c r="H339" s="452"/>
      <c r="I339" s="314" t="s">
        <v>228</v>
      </c>
      <c r="J339" s="314"/>
      <c r="K339" s="314"/>
      <c r="L339" s="314"/>
      <c r="M339" s="314"/>
      <c r="N339" s="314"/>
      <c r="O339" s="8"/>
      <c r="P339" s="14"/>
      <c r="Q339" s="134"/>
      <c r="R339" s="135"/>
      <c r="Z339" s="170"/>
    </row>
    <row r="340" spans="1:26" s="169" customFormat="1" ht="20.100000000000001" customHeight="1" x14ac:dyDescent="0.15">
      <c r="A340" s="169">
        <f>IFERROR(IF(AND($O340="○", $Q340=""),1001,0),3)</f>
        <v>0</v>
      </c>
      <c r="C340" s="171"/>
      <c r="E340" s="450"/>
      <c r="F340" s="451"/>
      <c r="G340" s="451"/>
      <c r="H340" s="452"/>
      <c r="I340" s="314" t="s">
        <v>229</v>
      </c>
      <c r="J340" s="314"/>
      <c r="K340" s="314"/>
      <c r="L340" s="314"/>
      <c r="M340" s="314"/>
      <c r="N340" s="314"/>
      <c r="O340" s="8"/>
      <c r="P340" s="14"/>
      <c r="Q340" s="134"/>
      <c r="R340" s="135"/>
      <c r="Z340" s="170"/>
    </row>
    <row r="341" spans="1:26" s="169" customFormat="1" ht="20.100000000000001" customHeight="1" x14ac:dyDescent="0.15">
      <c r="A341" s="169">
        <f>IFERROR(IF(AND($O341="○", $Q341=""),1001,0),3)</f>
        <v>0</v>
      </c>
      <c r="C341" s="171"/>
      <c r="E341" s="450"/>
      <c r="F341" s="451"/>
      <c r="G341" s="451"/>
      <c r="H341" s="452"/>
      <c r="I341" s="314" t="s">
        <v>230</v>
      </c>
      <c r="J341" s="314"/>
      <c r="K341" s="314"/>
      <c r="L341" s="314"/>
      <c r="M341" s="314"/>
      <c r="N341" s="314"/>
      <c r="O341" s="8"/>
      <c r="P341" s="14"/>
      <c r="Q341" s="134"/>
      <c r="R341" s="135"/>
      <c r="Z341" s="170"/>
    </row>
    <row r="342" spans="1:26" s="169" customFormat="1" ht="20.100000000000001" customHeight="1" x14ac:dyDescent="0.15">
      <c r="A342" s="169">
        <f>IFERROR(IF(AND($O342="○", $Q342=""),1001,0),3)</f>
        <v>0</v>
      </c>
      <c r="C342" s="171"/>
      <c r="E342" s="450"/>
      <c r="F342" s="451"/>
      <c r="G342" s="451"/>
      <c r="H342" s="452"/>
      <c r="I342" s="314" t="s">
        <v>231</v>
      </c>
      <c r="J342" s="314"/>
      <c r="K342" s="314"/>
      <c r="L342" s="314"/>
      <c r="M342" s="314"/>
      <c r="N342" s="314"/>
      <c r="O342" s="8"/>
      <c r="P342" s="14"/>
      <c r="Q342" s="134"/>
      <c r="R342" s="135"/>
      <c r="Z342" s="170"/>
    </row>
    <row r="343" spans="1:26" s="169" customFormat="1" ht="20.100000000000001" customHeight="1" x14ac:dyDescent="0.15">
      <c r="A343" s="169">
        <f>IFERROR(IF(AND($O343="○", $Q343=""),1001,0),3)</f>
        <v>0</v>
      </c>
      <c r="C343" s="171"/>
      <c r="E343" s="450"/>
      <c r="F343" s="451"/>
      <c r="G343" s="451"/>
      <c r="H343" s="452"/>
      <c r="I343" s="314" t="s">
        <v>232</v>
      </c>
      <c r="J343" s="314"/>
      <c r="K343" s="314"/>
      <c r="L343" s="314"/>
      <c r="M343" s="314"/>
      <c r="N343" s="314"/>
      <c r="O343" s="8"/>
      <c r="P343" s="14"/>
      <c r="Q343" s="134"/>
      <c r="R343" s="135"/>
      <c r="Z343" s="170"/>
    </row>
    <row r="344" spans="1:26" s="169" customFormat="1" ht="20.100000000000001" customHeight="1" x14ac:dyDescent="0.15">
      <c r="A344" s="169">
        <f>IFERROR(IF(AND($O344="○", $Q344=""),1001,0),3)</f>
        <v>0</v>
      </c>
      <c r="C344" s="171"/>
      <c r="E344" s="450"/>
      <c r="F344" s="451"/>
      <c r="G344" s="451"/>
      <c r="H344" s="452"/>
      <c r="I344" s="314" t="s">
        <v>233</v>
      </c>
      <c r="J344" s="314"/>
      <c r="K344" s="314"/>
      <c r="L344" s="314"/>
      <c r="M344" s="314"/>
      <c r="N344" s="314"/>
      <c r="O344" s="8"/>
      <c r="P344" s="14"/>
      <c r="Q344" s="134"/>
      <c r="R344" s="135"/>
      <c r="Z344" s="170"/>
    </row>
    <row r="345" spans="1:26" s="169" customFormat="1" ht="20.100000000000001" customHeight="1" x14ac:dyDescent="0.15">
      <c r="A345" s="169">
        <f>IFERROR(IF(AND($O345="○", $Q345=""),1001,0),3)</f>
        <v>0</v>
      </c>
      <c r="C345" s="171"/>
      <c r="E345" s="450"/>
      <c r="F345" s="451"/>
      <c r="G345" s="451"/>
      <c r="H345" s="452"/>
      <c r="I345" s="314" t="s">
        <v>234</v>
      </c>
      <c r="J345" s="314"/>
      <c r="K345" s="314"/>
      <c r="L345" s="314"/>
      <c r="M345" s="314"/>
      <c r="N345" s="314"/>
      <c r="O345" s="8"/>
      <c r="P345" s="14"/>
      <c r="Q345" s="134"/>
      <c r="R345" s="135"/>
      <c r="Z345" s="170"/>
    </row>
    <row r="346" spans="1:26" s="169" customFormat="1" ht="20.100000000000001" customHeight="1" x14ac:dyDescent="0.15">
      <c r="A346" s="169">
        <f>IFERROR(IF(AND($O346="○", $Q346=""),1001,0),3)</f>
        <v>0</v>
      </c>
      <c r="C346" s="171"/>
      <c r="E346" s="450"/>
      <c r="F346" s="451"/>
      <c r="G346" s="451"/>
      <c r="H346" s="452"/>
      <c r="I346" s="314" t="s">
        <v>235</v>
      </c>
      <c r="J346" s="314"/>
      <c r="K346" s="314"/>
      <c r="L346" s="314"/>
      <c r="M346" s="314"/>
      <c r="N346" s="314"/>
      <c r="O346" s="8"/>
      <c r="P346" s="14"/>
      <c r="Q346" s="134"/>
      <c r="R346" s="135"/>
      <c r="Z346" s="170"/>
    </row>
    <row r="347" spans="1:26" s="169" customFormat="1" ht="20.100000000000001" customHeight="1" x14ac:dyDescent="0.15">
      <c r="A347" s="169">
        <f>IFERROR(IF(AND($O347="○", $Q347=""),1001,0),3)</f>
        <v>0</v>
      </c>
      <c r="C347" s="171"/>
      <c r="E347" s="450"/>
      <c r="F347" s="451"/>
      <c r="G347" s="451"/>
      <c r="H347" s="452"/>
      <c r="I347" s="314" t="s">
        <v>236</v>
      </c>
      <c r="J347" s="314"/>
      <c r="K347" s="314"/>
      <c r="L347" s="314"/>
      <c r="M347" s="314"/>
      <c r="N347" s="314"/>
      <c r="O347" s="8"/>
      <c r="P347" s="464"/>
      <c r="Q347" s="134"/>
      <c r="R347" s="135"/>
      <c r="Z347" s="170"/>
    </row>
    <row r="348" spans="1:26" s="169" customFormat="1" ht="20.100000000000001" customHeight="1" x14ac:dyDescent="0.15">
      <c r="A348" s="169">
        <f>IFERROR(IF(AND($O348="○", $Q348=""),1001,0),3)</f>
        <v>0</v>
      </c>
      <c r="C348" s="171"/>
      <c r="E348" s="450"/>
      <c r="F348" s="451"/>
      <c r="G348" s="451"/>
      <c r="H348" s="452"/>
      <c r="I348" s="314" t="s">
        <v>237</v>
      </c>
      <c r="J348" s="314"/>
      <c r="K348" s="314"/>
      <c r="L348" s="314"/>
      <c r="M348" s="314"/>
      <c r="N348" s="314"/>
      <c r="O348" s="8"/>
      <c r="P348" s="464"/>
      <c r="Q348" s="134"/>
      <c r="R348" s="135"/>
      <c r="Z348" s="170"/>
    </row>
    <row r="349" spans="1:26" s="169" customFormat="1" ht="20.100000000000001" customHeight="1" x14ac:dyDescent="0.15">
      <c r="A349" s="169">
        <f>IFERROR(IF(AND($O349="○", $Q349=""),1001,0),3)</f>
        <v>0</v>
      </c>
      <c r="C349" s="171"/>
      <c r="E349" s="450"/>
      <c r="F349" s="451"/>
      <c r="G349" s="451"/>
      <c r="H349" s="452"/>
      <c r="I349" s="314" t="s">
        <v>238</v>
      </c>
      <c r="J349" s="314"/>
      <c r="K349" s="314"/>
      <c r="L349" s="314"/>
      <c r="M349" s="314"/>
      <c r="N349" s="314"/>
      <c r="O349" s="8"/>
      <c r="P349" s="464"/>
      <c r="Q349" s="134"/>
      <c r="R349" s="135"/>
      <c r="Z349" s="170"/>
    </row>
    <row r="350" spans="1:26" s="169" customFormat="1" ht="20.100000000000001" customHeight="1" x14ac:dyDescent="0.15">
      <c r="A350" s="169">
        <f>IFERROR(IF(AND($O350="○", $Q350=""),1001,0),3)</f>
        <v>0</v>
      </c>
      <c r="C350" s="171"/>
      <c r="E350" s="450"/>
      <c r="F350" s="451"/>
      <c r="G350" s="451"/>
      <c r="H350" s="452"/>
      <c r="I350" s="314" t="s">
        <v>239</v>
      </c>
      <c r="J350" s="314"/>
      <c r="K350" s="314"/>
      <c r="L350" s="314"/>
      <c r="M350" s="314"/>
      <c r="N350" s="314"/>
      <c r="O350" s="8"/>
      <c r="P350" s="464"/>
      <c r="Q350" s="134"/>
      <c r="R350" s="135"/>
      <c r="Z350" s="170"/>
    </row>
    <row r="351" spans="1:26" s="169" customFormat="1" ht="20.100000000000001" customHeight="1" x14ac:dyDescent="0.15">
      <c r="A351" s="169">
        <f>IFERROR(IF(AND($O351="○", $Q351=""),1001,0),3)</f>
        <v>0</v>
      </c>
      <c r="C351" s="171"/>
      <c r="E351" s="450"/>
      <c r="F351" s="451"/>
      <c r="G351" s="451"/>
      <c r="H351" s="452"/>
      <c r="I351" s="314" t="s">
        <v>240</v>
      </c>
      <c r="J351" s="314"/>
      <c r="K351" s="314"/>
      <c r="L351" s="314"/>
      <c r="M351" s="314"/>
      <c r="N351" s="314"/>
      <c r="O351" s="8"/>
      <c r="P351" s="464"/>
      <c r="Q351" s="134"/>
      <c r="R351" s="135"/>
      <c r="Z351" s="170"/>
    </row>
    <row r="352" spans="1:26" s="169" customFormat="1" ht="20.100000000000001" customHeight="1" x14ac:dyDescent="0.15">
      <c r="A352" s="169">
        <f>IFERROR(IF(AND($O352="○", $Q352=""),1001,0),3)</f>
        <v>0</v>
      </c>
      <c r="C352" s="171"/>
      <c r="E352" s="450"/>
      <c r="F352" s="451"/>
      <c r="G352" s="451"/>
      <c r="H352" s="452"/>
      <c r="I352" s="314" t="s">
        <v>241</v>
      </c>
      <c r="J352" s="314"/>
      <c r="K352" s="314"/>
      <c r="L352" s="314"/>
      <c r="M352" s="314"/>
      <c r="N352" s="314"/>
      <c r="O352" s="8"/>
      <c r="P352" s="464"/>
      <c r="Q352" s="134"/>
      <c r="R352" s="135"/>
      <c r="Z352" s="170"/>
    </row>
    <row r="353" spans="1:26" s="169" customFormat="1" ht="20.100000000000001" customHeight="1" x14ac:dyDescent="0.15">
      <c r="A353" s="169">
        <f>IFERROR(IF(AND($O353="○", $Q353=""),1001,0),3)</f>
        <v>0</v>
      </c>
      <c r="C353" s="171"/>
      <c r="E353" s="450"/>
      <c r="F353" s="451"/>
      <c r="G353" s="451"/>
      <c r="H353" s="452"/>
      <c r="I353" s="314" t="s">
        <v>242</v>
      </c>
      <c r="J353" s="314"/>
      <c r="K353" s="314"/>
      <c r="L353" s="314"/>
      <c r="M353" s="314"/>
      <c r="N353" s="314"/>
      <c r="O353" s="8"/>
      <c r="P353" s="464"/>
      <c r="Q353" s="134"/>
      <c r="R353" s="135"/>
      <c r="Z353" s="170"/>
    </row>
    <row r="354" spans="1:26" s="169" customFormat="1" ht="20.100000000000001" customHeight="1" x14ac:dyDescent="0.15">
      <c r="A354" s="169">
        <f>IFERROR(IF(AND($O354="○", $Q354=""),1001,0),3)</f>
        <v>0</v>
      </c>
      <c r="C354" s="171"/>
      <c r="E354" s="450"/>
      <c r="F354" s="451"/>
      <c r="G354" s="451"/>
      <c r="H354" s="452"/>
      <c r="I354" s="314" t="s">
        <v>243</v>
      </c>
      <c r="J354" s="314"/>
      <c r="K354" s="314"/>
      <c r="L354" s="314"/>
      <c r="M354" s="314"/>
      <c r="N354" s="314"/>
      <c r="O354" s="8"/>
      <c r="P354" s="464"/>
      <c r="Q354" s="134"/>
      <c r="R354" s="135"/>
      <c r="Z354" s="170"/>
    </row>
    <row r="355" spans="1:26" s="169" customFormat="1" ht="20.100000000000001" customHeight="1" x14ac:dyDescent="0.15">
      <c r="A355" s="169">
        <f>IFERROR(IF(AND($O355="○", $Q355=""),1001,0),3)</f>
        <v>0</v>
      </c>
      <c r="C355" s="171"/>
      <c r="E355" s="456"/>
      <c r="F355" s="457"/>
      <c r="G355" s="457"/>
      <c r="H355" s="458"/>
      <c r="I355" s="465" t="s">
        <v>244</v>
      </c>
      <c r="J355" s="465"/>
      <c r="K355" s="465"/>
      <c r="L355" s="465"/>
      <c r="M355" s="465"/>
      <c r="N355" s="465"/>
      <c r="O355" s="9"/>
      <c r="P355" s="466"/>
      <c r="Q355" s="136"/>
      <c r="R355" s="137"/>
      <c r="Z355" s="170"/>
    </row>
    <row r="356" spans="1:26" s="169" customFormat="1" ht="20.100000000000001" customHeight="1" x14ac:dyDescent="0.15">
      <c r="A356" s="169">
        <f>IFERROR(IF(AND($O356="○", $Q356=""),1001,0),3)</f>
        <v>0</v>
      </c>
      <c r="C356" s="171"/>
      <c r="E356" s="450" t="s">
        <v>252</v>
      </c>
      <c r="F356" s="451"/>
      <c r="G356" s="451"/>
      <c r="H356" s="452"/>
      <c r="I356" s="467" t="s">
        <v>245</v>
      </c>
      <c r="J356" s="468"/>
      <c r="K356" s="468"/>
      <c r="L356" s="468"/>
      <c r="M356" s="468"/>
      <c r="N356" s="468"/>
      <c r="O356" s="12"/>
      <c r="P356" s="13"/>
      <c r="Q356" s="132"/>
      <c r="R356" s="133"/>
      <c r="Z356" s="170"/>
    </row>
    <row r="357" spans="1:26" s="169" customFormat="1" ht="20.100000000000001" customHeight="1" x14ac:dyDescent="0.15">
      <c r="A357" s="169">
        <f>IFERROR(IF(AND($O357="○", $Q357=""),1001,0),3)</f>
        <v>0</v>
      </c>
      <c r="C357" s="171"/>
      <c r="E357" s="450"/>
      <c r="F357" s="451"/>
      <c r="G357" s="451"/>
      <c r="H357" s="452"/>
      <c r="I357" s="469" t="s">
        <v>246</v>
      </c>
      <c r="J357" s="470"/>
      <c r="K357" s="470"/>
      <c r="L357" s="470"/>
      <c r="M357" s="470"/>
      <c r="N357" s="470"/>
      <c r="O357" s="8"/>
      <c r="P357" s="14"/>
      <c r="Q357" s="134"/>
      <c r="R357" s="135"/>
      <c r="Z357" s="170"/>
    </row>
    <row r="358" spans="1:26" s="169" customFormat="1" ht="20.100000000000001" customHeight="1" x14ac:dyDescent="0.15">
      <c r="A358" s="169">
        <f>IFERROR(IF(AND($O358="○", $Q358=""),1001,0),3)</f>
        <v>0</v>
      </c>
      <c r="C358" s="171"/>
      <c r="E358" s="450"/>
      <c r="F358" s="451"/>
      <c r="G358" s="451"/>
      <c r="H358" s="452"/>
      <c r="I358" s="469" t="s">
        <v>247</v>
      </c>
      <c r="J358" s="470"/>
      <c r="K358" s="470"/>
      <c r="L358" s="470"/>
      <c r="M358" s="470"/>
      <c r="N358" s="470"/>
      <c r="O358" s="8"/>
      <c r="P358" s="14"/>
      <c r="Q358" s="134"/>
      <c r="R358" s="135"/>
      <c r="Z358" s="170"/>
    </row>
    <row r="359" spans="1:26" s="169" customFormat="1" ht="20.100000000000001" customHeight="1" x14ac:dyDescent="0.15">
      <c r="A359" s="169">
        <f>IFERROR(IF(AND($O359="○", $Q359=""),1001,0),3)</f>
        <v>0</v>
      </c>
      <c r="C359" s="171"/>
      <c r="E359" s="450"/>
      <c r="F359" s="451"/>
      <c r="G359" s="451"/>
      <c r="H359" s="452"/>
      <c r="I359" s="469" t="s">
        <v>248</v>
      </c>
      <c r="J359" s="470"/>
      <c r="K359" s="470"/>
      <c r="L359" s="470"/>
      <c r="M359" s="470"/>
      <c r="N359" s="470"/>
      <c r="O359" s="8"/>
      <c r="P359" s="14"/>
      <c r="Q359" s="134"/>
      <c r="R359" s="135"/>
      <c r="Z359" s="170"/>
    </row>
    <row r="360" spans="1:26" s="169" customFormat="1" ht="20.100000000000001" customHeight="1" x14ac:dyDescent="0.15">
      <c r="A360" s="169">
        <f>IFERROR(IF(AND($O360="○", $Q360=""),1001,0),3)</f>
        <v>0</v>
      </c>
      <c r="C360" s="171"/>
      <c r="E360" s="450"/>
      <c r="F360" s="451"/>
      <c r="G360" s="451"/>
      <c r="H360" s="452"/>
      <c r="I360" s="469" t="s">
        <v>249</v>
      </c>
      <c r="J360" s="470"/>
      <c r="K360" s="470"/>
      <c r="L360" s="470"/>
      <c r="M360" s="470"/>
      <c r="N360" s="470"/>
      <c r="O360" s="8"/>
      <c r="P360" s="14"/>
      <c r="Q360" s="134"/>
      <c r="R360" s="135"/>
      <c r="Z360" s="170"/>
    </row>
    <row r="361" spans="1:26" s="169" customFormat="1" ht="20.100000000000001" customHeight="1" x14ac:dyDescent="0.15">
      <c r="A361" s="169">
        <f>IFERROR(IF(AND($O361="○", $Q361=""),1001,0),3)</f>
        <v>0</v>
      </c>
      <c r="C361" s="171"/>
      <c r="E361" s="450"/>
      <c r="F361" s="451"/>
      <c r="G361" s="451"/>
      <c r="H361" s="452"/>
      <c r="I361" s="469" t="s">
        <v>261</v>
      </c>
      <c r="J361" s="470"/>
      <c r="K361" s="470"/>
      <c r="L361" s="470"/>
      <c r="M361" s="470"/>
      <c r="N361" s="470"/>
      <c r="O361" s="8"/>
      <c r="P361" s="14"/>
      <c r="Q361" s="134"/>
      <c r="R361" s="135"/>
      <c r="Z361" s="170"/>
    </row>
    <row r="362" spans="1:26" s="169" customFormat="1" ht="20.100000000000001" customHeight="1" x14ac:dyDescent="0.15">
      <c r="A362" s="169">
        <f>IFERROR(IF(AND($O362="○", $Q362=""),1001,0),3)</f>
        <v>0</v>
      </c>
      <c r="C362" s="171"/>
      <c r="E362" s="450"/>
      <c r="F362" s="451"/>
      <c r="G362" s="451"/>
      <c r="H362" s="452"/>
      <c r="I362" s="469" t="s">
        <v>250</v>
      </c>
      <c r="J362" s="470"/>
      <c r="K362" s="470"/>
      <c r="L362" s="470"/>
      <c r="M362" s="470"/>
      <c r="N362" s="470"/>
      <c r="O362" s="8"/>
      <c r="P362" s="14"/>
      <c r="Q362" s="134"/>
      <c r="R362" s="135"/>
      <c r="Z362" s="170"/>
    </row>
    <row r="363" spans="1:26" s="169" customFormat="1" ht="20.100000000000001" customHeight="1" x14ac:dyDescent="0.15">
      <c r="A363" s="169">
        <f>IFERROR(IF(AND($O363="○", $Q363=""),1001,0),3)</f>
        <v>0</v>
      </c>
      <c r="C363" s="171"/>
      <c r="E363" s="456"/>
      <c r="F363" s="457"/>
      <c r="G363" s="457"/>
      <c r="H363" s="458"/>
      <c r="I363" s="471" t="s">
        <v>251</v>
      </c>
      <c r="J363" s="472"/>
      <c r="K363" s="472"/>
      <c r="L363" s="472"/>
      <c r="M363" s="472"/>
      <c r="N363" s="472"/>
      <c r="O363" s="9"/>
      <c r="P363" s="15"/>
      <c r="Q363" s="136"/>
      <c r="R363" s="137"/>
      <c r="Z363" s="170"/>
    </row>
    <row r="364" spans="1:26" ht="20.100000000000001" customHeight="1" x14ac:dyDescent="0.15">
      <c r="A364" s="437">
        <f>IFERROR(IF(AND($O364="○", $Q364=""),1001,0),3)</f>
        <v>0</v>
      </c>
      <c r="B364" s="437"/>
      <c r="C364" s="171"/>
      <c r="E364" s="411" t="s">
        <v>253</v>
      </c>
      <c r="F364" s="412"/>
      <c r="G364" s="412"/>
      <c r="H364" s="413"/>
      <c r="I364" s="473" t="s">
        <v>254</v>
      </c>
      <c r="J364" s="473"/>
      <c r="K364" s="473"/>
      <c r="L364" s="473"/>
      <c r="M364" s="473"/>
      <c r="N364" s="474"/>
      <c r="O364" s="11"/>
      <c r="P364" s="19"/>
      <c r="Q364" s="138"/>
      <c r="R364" s="139"/>
      <c r="T364" s="448"/>
      <c r="U364" s="448"/>
      <c r="V364" s="448"/>
      <c r="W364" s="448"/>
      <c r="X364" s="449"/>
      <c r="Y364" s="448"/>
      <c r="Z364" s="170"/>
    </row>
    <row r="365" spans="1:26" s="169" customFormat="1" ht="20.100000000000001" customHeight="1" x14ac:dyDescent="0.15">
      <c r="A365" s="169">
        <f>IFERROR(IF(AND($O365="○", OR($P365&lt;&gt;"○", $Q365="")),1001,0),3)</f>
        <v>0</v>
      </c>
      <c r="C365" s="171"/>
      <c r="E365" s="442" t="s">
        <v>257</v>
      </c>
      <c r="F365" s="443"/>
      <c r="G365" s="443"/>
      <c r="H365" s="444"/>
      <c r="I365" s="475" t="s">
        <v>255</v>
      </c>
      <c r="J365" s="476"/>
      <c r="K365" s="476"/>
      <c r="L365" s="476"/>
      <c r="M365" s="476"/>
      <c r="N365" s="476"/>
      <c r="O365" s="7"/>
      <c r="P365" s="17"/>
      <c r="Q365" s="132"/>
      <c r="R365" s="133"/>
      <c r="Z365" s="170"/>
    </row>
    <row r="366" spans="1:26" s="169" customFormat="1" ht="20.100000000000001" customHeight="1" x14ac:dyDescent="0.15">
      <c r="A366" s="169">
        <f>IFERROR(IF(AND($O366="○", $Q366=""),1001,0),3)</f>
        <v>0</v>
      </c>
      <c r="C366" s="171"/>
      <c r="E366" s="456"/>
      <c r="F366" s="457"/>
      <c r="G366" s="457"/>
      <c r="H366" s="458"/>
      <c r="I366" s="471" t="s">
        <v>256</v>
      </c>
      <c r="J366" s="472"/>
      <c r="K366" s="472"/>
      <c r="L366" s="472"/>
      <c r="M366" s="472"/>
      <c r="N366" s="472"/>
      <c r="O366" s="9"/>
      <c r="P366" s="15"/>
      <c r="Q366" s="136"/>
      <c r="R366" s="137"/>
      <c r="Z366" s="170"/>
    </row>
    <row r="367" spans="1:26" s="169" customFormat="1" ht="20.100000000000001" customHeight="1" x14ac:dyDescent="0.15">
      <c r="A367" s="169">
        <f>IFERROR(IF(AND($O367="○", OR($P367&lt;&gt;"○", $Q367="")),1001,0),3)</f>
        <v>0</v>
      </c>
      <c r="C367" s="171"/>
      <c r="E367" s="456" t="s">
        <v>258</v>
      </c>
      <c r="F367" s="457"/>
      <c r="G367" s="457"/>
      <c r="H367" s="458"/>
      <c r="I367" s="477" t="s">
        <v>259</v>
      </c>
      <c r="J367" s="478"/>
      <c r="K367" s="478"/>
      <c r="L367" s="478"/>
      <c r="M367" s="478"/>
      <c r="N367" s="478"/>
      <c r="O367" s="16"/>
      <c r="P367" s="20"/>
      <c r="Q367" s="138"/>
      <c r="R367" s="139"/>
      <c r="Z367" s="170"/>
    </row>
    <row r="368" spans="1:26" s="169" customFormat="1" ht="15.75" customHeight="1" x14ac:dyDescent="0.15">
      <c r="C368" s="171"/>
      <c r="E368" s="479" t="s">
        <v>180</v>
      </c>
      <c r="F368" s="480" t="s">
        <v>181</v>
      </c>
      <c r="G368" s="481"/>
      <c r="H368" s="481"/>
      <c r="I368" s="437"/>
      <c r="J368" s="437"/>
      <c r="K368" s="437"/>
      <c r="L368" s="437"/>
      <c r="M368" s="437"/>
      <c r="N368" s="437"/>
      <c r="O368" s="482"/>
      <c r="P368" s="482"/>
      <c r="Q368" s="483"/>
      <c r="R368" s="483"/>
      <c r="Z368" s="170"/>
    </row>
    <row r="369" spans="3:26" s="169" customFormat="1" ht="15.75" customHeight="1" x14ac:dyDescent="0.15">
      <c r="C369" s="171"/>
      <c r="E369" s="479" t="s">
        <v>182</v>
      </c>
      <c r="F369" s="480" t="s">
        <v>183</v>
      </c>
      <c r="G369" s="481"/>
      <c r="H369" s="481"/>
      <c r="I369" s="437"/>
      <c r="J369" s="437"/>
      <c r="K369" s="437"/>
      <c r="L369" s="437"/>
      <c r="M369" s="437"/>
      <c r="N369" s="437"/>
      <c r="O369" s="482"/>
      <c r="P369" s="482"/>
      <c r="Q369" s="483"/>
      <c r="R369" s="483"/>
      <c r="Z369" s="170"/>
    </row>
    <row r="370" spans="3:26" s="169" customFormat="1" ht="15.75" customHeight="1" x14ac:dyDescent="0.15">
      <c r="C370" s="171"/>
      <c r="E370" s="479" t="s">
        <v>184</v>
      </c>
      <c r="F370" s="480" t="s">
        <v>185</v>
      </c>
      <c r="G370" s="481"/>
      <c r="H370" s="481"/>
      <c r="I370" s="437"/>
      <c r="J370" s="437"/>
      <c r="K370" s="437"/>
      <c r="L370" s="437"/>
      <c r="M370" s="437"/>
      <c r="N370" s="437"/>
      <c r="O370" s="482"/>
      <c r="P370" s="482"/>
      <c r="Q370" s="483"/>
      <c r="R370" s="483"/>
      <c r="Z370" s="170"/>
    </row>
    <row r="371" spans="3:26" s="169" customFormat="1" ht="15.75" customHeight="1" x14ac:dyDescent="0.15">
      <c r="C371" s="171"/>
      <c r="E371" s="479" t="s">
        <v>186</v>
      </c>
      <c r="F371" s="480" t="s">
        <v>187</v>
      </c>
      <c r="G371" s="481"/>
      <c r="H371" s="481"/>
      <c r="I371" s="437"/>
      <c r="J371" s="437"/>
      <c r="K371" s="437"/>
      <c r="L371" s="437"/>
      <c r="M371" s="437"/>
      <c r="N371" s="437"/>
      <c r="O371" s="482"/>
      <c r="P371" s="482"/>
      <c r="Q371" s="483"/>
      <c r="R371" s="483"/>
      <c r="Z371" s="170"/>
    </row>
    <row r="372" spans="3:26" ht="19.899999999999999" customHeight="1" x14ac:dyDescent="0.15">
      <c r="C372" s="229"/>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484"/>
    </row>
  </sheetData>
  <sheetProtection algorithmName="SHA-512" hashValue="AjMWLt60dzmME5RFAkxQv4qyBdv9rw1fexhMG/5Wv3EKXIT+Eo2ZXtMHax6mpzdykzMOxckVonP83EmxWbZzsQ==" saltValue="DBi7He+slA1+OSfP7Pumaw==" spinCount="100000" sheet="1" objects="1" scenarios="1"/>
  <dataConsolidate/>
  <mergeCells count="470">
    <mergeCell ref="J177:Y177"/>
    <mergeCell ref="Q364:R364"/>
    <mergeCell ref="E365:H366"/>
    <mergeCell ref="I365:N365"/>
    <mergeCell ref="Q365:R365"/>
    <mergeCell ref="I366:N366"/>
    <mergeCell ref="Q366:R366"/>
    <mergeCell ref="E367:H367"/>
    <mergeCell ref="I367:N367"/>
    <mergeCell ref="Q367:R367"/>
    <mergeCell ref="E364:H364"/>
    <mergeCell ref="I364:N364"/>
    <mergeCell ref="Q355:R355"/>
    <mergeCell ref="E356:H363"/>
    <mergeCell ref="I356:N356"/>
    <mergeCell ref="Q356:R356"/>
    <mergeCell ref="I357:N357"/>
    <mergeCell ref="Q357:R357"/>
    <mergeCell ref="I358:N358"/>
    <mergeCell ref="Q358:R358"/>
    <mergeCell ref="I359:N359"/>
    <mergeCell ref="Q359:R359"/>
    <mergeCell ref="I360:N360"/>
    <mergeCell ref="Q360:R360"/>
    <mergeCell ref="I361:N361"/>
    <mergeCell ref="Q361:R361"/>
    <mergeCell ref="I362:N362"/>
    <mergeCell ref="Q362:R362"/>
    <mergeCell ref="I363:N363"/>
    <mergeCell ref="Q363:R363"/>
    <mergeCell ref="I355:N355"/>
    <mergeCell ref="Q350:R350"/>
    <mergeCell ref="I351:N351"/>
    <mergeCell ref="Q351:R351"/>
    <mergeCell ref="I352:N352"/>
    <mergeCell ref="Q352:R352"/>
    <mergeCell ref="I353:N353"/>
    <mergeCell ref="Q353:R353"/>
    <mergeCell ref="I354:N354"/>
    <mergeCell ref="Q354:R354"/>
    <mergeCell ref="I350:N350"/>
    <mergeCell ref="Q345:R345"/>
    <mergeCell ref="I346:N346"/>
    <mergeCell ref="Q346:R346"/>
    <mergeCell ref="I347:N347"/>
    <mergeCell ref="Q347:R347"/>
    <mergeCell ref="I348:N348"/>
    <mergeCell ref="Q348:R348"/>
    <mergeCell ref="I349:N349"/>
    <mergeCell ref="Q349:R349"/>
    <mergeCell ref="I345:N345"/>
    <mergeCell ref="Q340:R340"/>
    <mergeCell ref="I341:N341"/>
    <mergeCell ref="Q341:R341"/>
    <mergeCell ref="I342:N342"/>
    <mergeCell ref="Q342:R342"/>
    <mergeCell ref="I343:N343"/>
    <mergeCell ref="Q343:R343"/>
    <mergeCell ref="I344:N344"/>
    <mergeCell ref="Q344:R344"/>
    <mergeCell ref="I340:N340"/>
    <mergeCell ref="Q335:R335"/>
    <mergeCell ref="I336:N336"/>
    <mergeCell ref="Q336:R336"/>
    <mergeCell ref="I337:N337"/>
    <mergeCell ref="Q337:R337"/>
    <mergeCell ref="I338:N338"/>
    <mergeCell ref="Q338:R338"/>
    <mergeCell ref="I339:N339"/>
    <mergeCell ref="Q339:R339"/>
    <mergeCell ref="I335:N335"/>
    <mergeCell ref="Q323:R323"/>
    <mergeCell ref="I324:N324"/>
    <mergeCell ref="Q324:R324"/>
    <mergeCell ref="I325:N325"/>
    <mergeCell ref="Q325:R325"/>
    <mergeCell ref="E326:H355"/>
    <mergeCell ref="I326:N326"/>
    <mergeCell ref="Q326:R326"/>
    <mergeCell ref="I327:N327"/>
    <mergeCell ref="Q327:R327"/>
    <mergeCell ref="I328:N328"/>
    <mergeCell ref="Q328:R328"/>
    <mergeCell ref="I329:N329"/>
    <mergeCell ref="Q329:R329"/>
    <mergeCell ref="I330:N330"/>
    <mergeCell ref="Q330:R330"/>
    <mergeCell ref="I331:N331"/>
    <mergeCell ref="Q331:R331"/>
    <mergeCell ref="I332:N332"/>
    <mergeCell ref="Q332:R332"/>
    <mergeCell ref="I333:N333"/>
    <mergeCell ref="Q333:R333"/>
    <mergeCell ref="I334:N334"/>
    <mergeCell ref="Q334:R334"/>
    <mergeCell ref="Q318:R318"/>
    <mergeCell ref="I319:N319"/>
    <mergeCell ref="Q319:R319"/>
    <mergeCell ref="I320:N320"/>
    <mergeCell ref="Q320:R320"/>
    <mergeCell ref="I321:N321"/>
    <mergeCell ref="Q321:R321"/>
    <mergeCell ref="I322:N322"/>
    <mergeCell ref="Q322:R322"/>
    <mergeCell ref="Q307:R307"/>
    <mergeCell ref="E308:H310"/>
    <mergeCell ref="I308:N308"/>
    <mergeCell ref="Q308:R308"/>
    <mergeCell ref="I309:N309"/>
    <mergeCell ref="Q309:R309"/>
    <mergeCell ref="I310:N310"/>
    <mergeCell ref="Q310:R310"/>
    <mergeCell ref="E311:H325"/>
    <mergeCell ref="I311:N311"/>
    <mergeCell ref="Q311:R311"/>
    <mergeCell ref="I312:N312"/>
    <mergeCell ref="Q312:R312"/>
    <mergeCell ref="I313:N313"/>
    <mergeCell ref="Q313:R313"/>
    <mergeCell ref="I314:N314"/>
    <mergeCell ref="Q314:R314"/>
    <mergeCell ref="I315:N315"/>
    <mergeCell ref="Q315:R315"/>
    <mergeCell ref="I316:N316"/>
    <mergeCell ref="Q316:R316"/>
    <mergeCell ref="I317:N317"/>
    <mergeCell ref="Q317:R317"/>
    <mergeCell ref="I318:N318"/>
    <mergeCell ref="C11:H11"/>
    <mergeCell ref="I13:M13"/>
    <mergeCell ref="J14:Y14"/>
    <mergeCell ref="I224:M224"/>
    <mergeCell ref="J37:Y37"/>
    <mergeCell ref="J39:Y39"/>
    <mergeCell ref="J86:Y86"/>
    <mergeCell ref="J88:Y88"/>
    <mergeCell ref="I323:N323"/>
    <mergeCell ref="E307:N307"/>
    <mergeCell ref="N290:R290"/>
    <mergeCell ref="E292:H292"/>
    <mergeCell ref="I297:M297"/>
    <mergeCell ref="E213:H213"/>
    <mergeCell ref="S268:T268"/>
    <mergeCell ref="S269:T269"/>
    <mergeCell ref="K269:M269"/>
    <mergeCell ref="O269:R269"/>
    <mergeCell ref="E270:J270"/>
    <mergeCell ref="K270:M270"/>
    <mergeCell ref="O270:R270"/>
    <mergeCell ref="E271:J271"/>
    <mergeCell ref="K271:M271"/>
    <mergeCell ref="O271:R271"/>
    <mergeCell ref="E219:H219"/>
    <mergeCell ref="I219:M219"/>
    <mergeCell ref="C229:H229"/>
    <mergeCell ref="D231:Y231"/>
    <mergeCell ref="Q232:T232"/>
    <mergeCell ref="U232:Y234"/>
    <mergeCell ref="K233:M233"/>
    <mergeCell ref="D232:J234"/>
    <mergeCell ref="K232:P232"/>
    <mergeCell ref="K234:M234"/>
    <mergeCell ref="Q236:R236"/>
    <mergeCell ref="S236:T236"/>
    <mergeCell ref="U236:Y236"/>
    <mergeCell ref="S241:T241"/>
    <mergeCell ref="U241:Y241"/>
    <mergeCell ref="K238:N238"/>
    <mergeCell ref="O238:P238"/>
    <mergeCell ref="Q238:R238"/>
    <mergeCell ref="S238:T238"/>
    <mergeCell ref="U238:Y238"/>
    <mergeCell ref="K239:N239"/>
    <mergeCell ref="O239:P239"/>
    <mergeCell ref="Q239:R239"/>
    <mergeCell ref="S239:T239"/>
    <mergeCell ref="U239:Y239"/>
    <mergeCell ref="K236:N236"/>
    <mergeCell ref="K237:N237"/>
    <mergeCell ref="K240:N240"/>
    <mergeCell ref="K241:N241"/>
    <mergeCell ref="K242:N242"/>
    <mergeCell ref="K243:N243"/>
    <mergeCell ref="O242:P242"/>
    <mergeCell ref="O243:P243"/>
    <mergeCell ref="N186:V186"/>
    <mergeCell ref="U240:Y240"/>
    <mergeCell ref="S240:T240"/>
    <mergeCell ref="S235:T235"/>
    <mergeCell ref="U235:Y235"/>
    <mergeCell ref="N187:V187"/>
    <mergeCell ref="J207:Y207"/>
    <mergeCell ref="W186:X186"/>
    <mergeCell ref="U242:Y242"/>
    <mergeCell ref="Q243:R243"/>
    <mergeCell ref="Q235:R235"/>
    <mergeCell ref="O236:P236"/>
    <mergeCell ref="O237:P237"/>
    <mergeCell ref="O240:P240"/>
    <mergeCell ref="O241:P241"/>
    <mergeCell ref="K235:N235"/>
    <mergeCell ref="O235:P235"/>
    <mergeCell ref="Q240:R240"/>
    <mergeCell ref="Q241:R241"/>
    <mergeCell ref="W187:X187"/>
    <mergeCell ref="C248:H248"/>
    <mergeCell ref="O258:R258"/>
    <mergeCell ref="O261:R261"/>
    <mergeCell ref="D262:J262"/>
    <mergeCell ref="D261:J261"/>
    <mergeCell ref="K261:M261"/>
    <mergeCell ref="D243:J243"/>
    <mergeCell ref="O272:R272"/>
    <mergeCell ref="E275:J275"/>
    <mergeCell ref="O268:R268"/>
    <mergeCell ref="K272:M272"/>
    <mergeCell ref="E272:J272"/>
    <mergeCell ref="O253:R253"/>
    <mergeCell ref="D254:J254"/>
    <mergeCell ref="K262:M262"/>
    <mergeCell ref="O262:R262"/>
    <mergeCell ref="D255:J255"/>
    <mergeCell ref="K255:M255"/>
    <mergeCell ref="K258:M258"/>
    <mergeCell ref="O273:R273"/>
    <mergeCell ref="E274:J274"/>
    <mergeCell ref="K274:M274"/>
    <mergeCell ref="O274:R274"/>
    <mergeCell ref="K275:M275"/>
    <mergeCell ref="E218:H218"/>
    <mergeCell ref="O195:R195"/>
    <mergeCell ref="J190:Y190"/>
    <mergeCell ref="E181:Y181"/>
    <mergeCell ref="E182:J182"/>
    <mergeCell ref="K182:M182"/>
    <mergeCell ref="E210:H210"/>
    <mergeCell ref="I218:M218"/>
    <mergeCell ref="E211:H211"/>
    <mergeCell ref="E212:H212"/>
    <mergeCell ref="I217:M217"/>
    <mergeCell ref="I209:M209"/>
    <mergeCell ref="I191:M191"/>
    <mergeCell ref="I206:M206"/>
    <mergeCell ref="I195:M195"/>
    <mergeCell ref="I197:M197"/>
    <mergeCell ref="E187:J187"/>
    <mergeCell ref="E209:H209"/>
    <mergeCell ref="I214:M214"/>
    <mergeCell ref="I210:M210"/>
    <mergeCell ref="E217:H217"/>
    <mergeCell ref="I211:M211"/>
    <mergeCell ref="N183:V183"/>
    <mergeCell ref="N184:V184"/>
    <mergeCell ref="I159:M159"/>
    <mergeCell ref="E214:H214"/>
    <mergeCell ref="I213:M213"/>
    <mergeCell ref="I212:M212"/>
    <mergeCell ref="I189:M189"/>
    <mergeCell ref="W182:Y182"/>
    <mergeCell ref="E183:J183"/>
    <mergeCell ref="K183:M183"/>
    <mergeCell ref="W183:Y183"/>
    <mergeCell ref="E184:J184"/>
    <mergeCell ref="K184:M184"/>
    <mergeCell ref="W184:Y184"/>
    <mergeCell ref="E185:J185"/>
    <mergeCell ref="K185:M185"/>
    <mergeCell ref="W185:X185"/>
    <mergeCell ref="N182:V182"/>
    <mergeCell ref="N185:V185"/>
    <mergeCell ref="C174:H174"/>
    <mergeCell ref="E200:H200"/>
    <mergeCell ref="I200:M200"/>
    <mergeCell ref="E201:H201"/>
    <mergeCell ref="I201:M201"/>
    <mergeCell ref="E202:H202"/>
    <mergeCell ref="I202:M202"/>
    <mergeCell ref="I118:M118"/>
    <mergeCell ref="I120:Y120"/>
    <mergeCell ref="I122:M122"/>
    <mergeCell ref="I124:M124"/>
    <mergeCell ref="I126:Y126"/>
    <mergeCell ref="C150:H150"/>
    <mergeCell ref="I153:M153"/>
    <mergeCell ref="I155:Y155"/>
    <mergeCell ref="I157:Y157"/>
    <mergeCell ref="I114:Y114"/>
    <mergeCell ref="I116:Y116"/>
    <mergeCell ref="I83:M83"/>
    <mergeCell ref="I85:M85"/>
    <mergeCell ref="C60:H60"/>
    <mergeCell ref="I63:M63"/>
    <mergeCell ref="I69:M69"/>
    <mergeCell ref="I71:Y71"/>
    <mergeCell ref="I73:Y73"/>
    <mergeCell ref="C109:H109"/>
    <mergeCell ref="C18:H18"/>
    <mergeCell ref="I161:M161"/>
    <mergeCell ref="N292:R292"/>
    <mergeCell ref="C282:H282"/>
    <mergeCell ref="D268:J268"/>
    <mergeCell ref="K268:M268"/>
    <mergeCell ref="Q242:R242"/>
    <mergeCell ref="E288:H288"/>
    <mergeCell ref="E289:H289"/>
    <mergeCell ref="E290:H290"/>
    <mergeCell ref="E291:H291"/>
    <mergeCell ref="I288:M288"/>
    <mergeCell ref="I289:M289"/>
    <mergeCell ref="I290:M290"/>
    <mergeCell ref="D257:J257"/>
    <mergeCell ref="K257:M257"/>
    <mergeCell ref="O257:R257"/>
    <mergeCell ref="N291:R291"/>
    <mergeCell ref="K186:M187"/>
    <mergeCell ref="E186:J186"/>
    <mergeCell ref="I193:M193"/>
    <mergeCell ref="I178:M178"/>
    <mergeCell ref="I38:Y38"/>
    <mergeCell ref="I40:M40"/>
    <mergeCell ref="W1:Z1"/>
    <mergeCell ref="I176:M176"/>
    <mergeCell ref="I20:M20"/>
    <mergeCell ref="I22:Y22"/>
    <mergeCell ref="I24:Y24"/>
    <mergeCell ref="I26:Y26"/>
    <mergeCell ref="I28:Y28"/>
    <mergeCell ref="I30:Y30"/>
    <mergeCell ref="I32:Y32"/>
    <mergeCell ref="I34:M34"/>
    <mergeCell ref="I36:M36"/>
    <mergeCell ref="J74:Y74"/>
    <mergeCell ref="I75:Y75"/>
    <mergeCell ref="J76:Y76"/>
    <mergeCell ref="I77:Y77"/>
    <mergeCell ref="I79:Y79"/>
    <mergeCell ref="I81:Y81"/>
    <mergeCell ref="I163:Y163"/>
    <mergeCell ref="I165:M165"/>
    <mergeCell ref="I167:M167"/>
    <mergeCell ref="I169:Y169"/>
    <mergeCell ref="I87:Y87"/>
    <mergeCell ref="D111:Y111"/>
    <mergeCell ref="I112:Y112"/>
    <mergeCell ref="S260:T260"/>
    <mergeCell ref="S242:T242"/>
    <mergeCell ref="S251:T251"/>
    <mergeCell ref="O252:R252"/>
    <mergeCell ref="D253:J253"/>
    <mergeCell ref="K253:M253"/>
    <mergeCell ref="O255:R255"/>
    <mergeCell ref="D256:J256"/>
    <mergeCell ref="K256:M256"/>
    <mergeCell ref="D250:Y250"/>
    <mergeCell ref="D259:J259"/>
    <mergeCell ref="D251:J251"/>
    <mergeCell ref="K251:M251"/>
    <mergeCell ref="O251:R251"/>
    <mergeCell ref="D252:J252"/>
    <mergeCell ref="K252:M252"/>
    <mergeCell ref="S243:T243"/>
    <mergeCell ref="U243:Y243"/>
    <mergeCell ref="S252:T252"/>
    <mergeCell ref="S253:T253"/>
    <mergeCell ref="S254:T254"/>
    <mergeCell ref="S255:T255"/>
    <mergeCell ref="K254:M254"/>
    <mergeCell ref="O254:R254"/>
    <mergeCell ref="S258:T258"/>
    <mergeCell ref="K259:M259"/>
    <mergeCell ref="O259:R259"/>
    <mergeCell ref="S256:T256"/>
    <mergeCell ref="S257:T257"/>
    <mergeCell ref="S259:T259"/>
    <mergeCell ref="E296:H296"/>
    <mergeCell ref="I298:M298"/>
    <mergeCell ref="I302:M302"/>
    <mergeCell ref="N302:R302"/>
    <mergeCell ref="E301:H301"/>
    <mergeCell ref="I301:M301"/>
    <mergeCell ref="N301:R301"/>
    <mergeCell ref="O260:R260"/>
    <mergeCell ref="I291:M291"/>
    <mergeCell ref="D263:J263"/>
    <mergeCell ref="K263:M263"/>
    <mergeCell ref="O263:R263"/>
    <mergeCell ref="D264:J264"/>
    <mergeCell ref="D267:J267"/>
    <mergeCell ref="K264:M264"/>
    <mergeCell ref="O264:R264"/>
    <mergeCell ref="E273:J273"/>
    <mergeCell ref="K273:M273"/>
    <mergeCell ref="O265:R265"/>
    <mergeCell ref="D266:J266"/>
    <mergeCell ref="K266:M266"/>
    <mergeCell ref="O266:R266"/>
    <mergeCell ref="N288:R288"/>
    <mergeCell ref="I293:M293"/>
    <mergeCell ref="I294:M294"/>
    <mergeCell ref="E303:H303"/>
    <mergeCell ref="E300:H300"/>
    <mergeCell ref="I300:M300"/>
    <mergeCell ref="N300:R300"/>
    <mergeCell ref="E302:H302"/>
    <mergeCell ref="N298:R298"/>
    <mergeCell ref="N299:R299"/>
    <mergeCell ref="I299:M299"/>
    <mergeCell ref="I303:M303"/>
    <mergeCell ref="E298:H298"/>
    <mergeCell ref="E299:H299"/>
    <mergeCell ref="I295:M295"/>
    <mergeCell ref="E293:H293"/>
    <mergeCell ref="E294:H294"/>
    <mergeCell ref="D258:J258"/>
    <mergeCell ref="D269:D277"/>
    <mergeCell ref="E269:J269"/>
    <mergeCell ref="D260:J260"/>
    <mergeCell ref="K260:M260"/>
    <mergeCell ref="E295:H295"/>
    <mergeCell ref="I292:M292"/>
    <mergeCell ref="D265:J265"/>
    <mergeCell ref="K265:M265"/>
    <mergeCell ref="S274:T274"/>
    <mergeCell ref="S275:T275"/>
    <mergeCell ref="S276:T276"/>
    <mergeCell ref="S277:T277"/>
    <mergeCell ref="E297:H297"/>
    <mergeCell ref="N294:R294"/>
    <mergeCell ref="S261:T261"/>
    <mergeCell ref="S262:T262"/>
    <mergeCell ref="S263:T263"/>
    <mergeCell ref="S264:T264"/>
    <mergeCell ref="S265:T265"/>
    <mergeCell ref="S266:T266"/>
    <mergeCell ref="S267:T267"/>
    <mergeCell ref="N295:R295"/>
    <mergeCell ref="K267:M267"/>
    <mergeCell ref="O267:R267"/>
    <mergeCell ref="O275:R275"/>
    <mergeCell ref="E276:J276"/>
    <mergeCell ref="K276:M276"/>
    <mergeCell ref="O276:R276"/>
    <mergeCell ref="E277:J277"/>
    <mergeCell ref="K277:M277"/>
    <mergeCell ref="O277:R277"/>
    <mergeCell ref="N289:R289"/>
    <mergeCell ref="E203:H203"/>
    <mergeCell ref="I203:M203"/>
    <mergeCell ref="E204:H204"/>
    <mergeCell ref="I204:M204"/>
    <mergeCell ref="E306:Y306"/>
    <mergeCell ref="E220:H220"/>
    <mergeCell ref="I220:M220"/>
    <mergeCell ref="I284:M284"/>
    <mergeCell ref="E287:Y287"/>
    <mergeCell ref="N293:R293"/>
    <mergeCell ref="N296:R296"/>
    <mergeCell ref="N303:R303"/>
    <mergeCell ref="I222:M222"/>
    <mergeCell ref="Q237:R237"/>
    <mergeCell ref="J223:Y223"/>
    <mergeCell ref="N297:R297"/>
    <mergeCell ref="S237:T237"/>
    <mergeCell ref="U237:Y237"/>
    <mergeCell ref="I296:M296"/>
    <mergeCell ref="O256:R256"/>
    <mergeCell ref="S270:T270"/>
    <mergeCell ref="S271:T271"/>
    <mergeCell ref="S272:T272"/>
    <mergeCell ref="S273:T273"/>
  </mergeCells>
  <phoneticPr fontId="24"/>
  <conditionalFormatting sqref="I13:M13">
    <cfRule type="expression" dxfId="193" priority="194" stopIfTrue="1">
      <formula>$A13&lt;&gt;0</formula>
    </cfRule>
  </conditionalFormatting>
  <conditionalFormatting sqref="I20:M20">
    <cfRule type="expression" dxfId="192" priority="193" stopIfTrue="1">
      <formula>$A20&lt;&gt;0</formula>
    </cfRule>
  </conditionalFormatting>
  <conditionalFormatting sqref="I22:Y22">
    <cfRule type="expression" dxfId="191" priority="192" stopIfTrue="1">
      <formula>$A22&lt;&gt;0</formula>
    </cfRule>
  </conditionalFormatting>
  <conditionalFormatting sqref="I24:Y24">
    <cfRule type="expression" dxfId="190" priority="191" stopIfTrue="1">
      <formula>$A24&lt;&gt;0</formula>
    </cfRule>
  </conditionalFormatting>
  <conditionalFormatting sqref="I26:Y26">
    <cfRule type="expression" dxfId="189" priority="190" stopIfTrue="1">
      <formula>$A26&lt;&gt;0</formula>
    </cfRule>
  </conditionalFormatting>
  <conditionalFormatting sqref="I28:Y28">
    <cfRule type="expression" dxfId="188" priority="189" stopIfTrue="1">
      <formula>$A28&lt;&gt;0</formula>
    </cfRule>
  </conditionalFormatting>
  <conditionalFormatting sqref="I30:Y30">
    <cfRule type="expression" dxfId="187" priority="188" stopIfTrue="1">
      <formula>$A30&lt;&gt;0</formula>
    </cfRule>
  </conditionalFormatting>
  <conditionalFormatting sqref="I32:Y32">
    <cfRule type="expression" dxfId="186" priority="187" stopIfTrue="1">
      <formula>$A32&lt;&gt;0</formula>
    </cfRule>
  </conditionalFormatting>
  <conditionalFormatting sqref="I34:M34">
    <cfRule type="expression" dxfId="185" priority="186" stopIfTrue="1">
      <formula>$A34&lt;&gt;0</formula>
    </cfRule>
  </conditionalFormatting>
  <conditionalFormatting sqref="I36:M36">
    <cfRule type="expression" dxfId="184" priority="185" stopIfTrue="1">
      <formula>$A36&lt;&gt;0</formula>
    </cfRule>
  </conditionalFormatting>
  <conditionalFormatting sqref="I38:Y38">
    <cfRule type="expression" dxfId="183" priority="184" stopIfTrue="1">
      <formula>$A38&lt;&gt;0</formula>
    </cfRule>
  </conditionalFormatting>
  <conditionalFormatting sqref="I40:M40">
    <cfRule type="expression" dxfId="182" priority="183" stopIfTrue="1">
      <formula>$A40&lt;&gt;0</formula>
    </cfRule>
  </conditionalFormatting>
  <conditionalFormatting sqref="I63:M63">
    <cfRule type="expression" dxfId="181" priority="182" stopIfTrue="1">
      <formula>$A63&lt;&gt;0</formula>
    </cfRule>
  </conditionalFormatting>
  <conditionalFormatting sqref="I69:M69">
    <cfRule type="expression" dxfId="180" priority="181" stopIfTrue="1">
      <formula>$A69&lt;&gt;0</formula>
    </cfRule>
  </conditionalFormatting>
  <conditionalFormatting sqref="I71:Y71">
    <cfRule type="expression" dxfId="179" priority="180" stopIfTrue="1">
      <formula>$A71&lt;&gt;0</formula>
    </cfRule>
  </conditionalFormatting>
  <conditionalFormatting sqref="I73:Y73">
    <cfRule type="expression" dxfId="178" priority="179" stopIfTrue="1">
      <formula>$A73&lt;&gt;0</formula>
    </cfRule>
  </conditionalFormatting>
  <conditionalFormatting sqref="I75:Y75">
    <cfRule type="expression" dxfId="177" priority="178" stopIfTrue="1">
      <formula>$A75&lt;&gt;0</formula>
    </cfRule>
  </conditionalFormatting>
  <conditionalFormatting sqref="I77:Y77">
    <cfRule type="expression" dxfId="176" priority="177" stopIfTrue="1">
      <formula>$A77&lt;&gt;0</formula>
    </cfRule>
  </conditionalFormatting>
  <conditionalFormatting sqref="I79:Y79">
    <cfRule type="expression" dxfId="175" priority="176" stopIfTrue="1">
      <formula>$A79&lt;&gt;0</formula>
    </cfRule>
  </conditionalFormatting>
  <conditionalFormatting sqref="I81:Y81">
    <cfRule type="expression" dxfId="174" priority="175" stopIfTrue="1">
      <formula>$A81&lt;&gt;0</formula>
    </cfRule>
  </conditionalFormatting>
  <conditionalFormatting sqref="I83:M83">
    <cfRule type="expression" dxfId="173" priority="174" stopIfTrue="1">
      <formula>$A83&lt;&gt;0</formula>
    </cfRule>
  </conditionalFormatting>
  <conditionalFormatting sqref="P83">
    <cfRule type="expression" dxfId="172" priority="173" stopIfTrue="1">
      <formula>$A84&lt;&gt;0</formula>
    </cfRule>
  </conditionalFormatting>
  <conditionalFormatting sqref="I85:M85">
    <cfRule type="expression" dxfId="171" priority="172" stopIfTrue="1">
      <formula>$A85&lt;&gt;0</formula>
    </cfRule>
  </conditionalFormatting>
  <conditionalFormatting sqref="I87:Y87">
    <cfRule type="expression" dxfId="170" priority="171" stopIfTrue="1">
      <formula>$A87&lt;&gt;0</formula>
    </cfRule>
  </conditionalFormatting>
  <conditionalFormatting sqref="I114:Y114">
    <cfRule type="expression" dxfId="169" priority="170" stopIfTrue="1">
      <formula>$A114&lt;&gt;0</formula>
    </cfRule>
  </conditionalFormatting>
  <conditionalFormatting sqref="I116:Y116">
    <cfRule type="expression" dxfId="168" priority="169" stopIfTrue="1">
      <formula>$A116&lt;&gt;0</formula>
    </cfRule>
  </conditionalFormatting>
  <conditionalFormatting sqref="I120:Y120">
    <cfRule type="expression" dxfId="167" priority="168" stopIfTrue="1">
      <formula>$A120&lt;&gt;0</formula>
    </cfRule>
  </conditionalFormatting>
  <conditionalFormatting sqref="I122:M122">
    <cfRule type="expression" dxfId="166" priority="167" stopIfTrue="1">
      <formula>$A122&lt;&gt;0</formula>
    </cfRule>
  </conditionalFormatting>
  <conditionalFormatting sqref="I124:M124">
    <cfRule type="expression" dxfId="165" priority="166" stopIfTrue="1">
      <formula>$A124&lt;&gt;0</formula>
    </cfRule>
  </conditionalFormatting>
  <conditionalFormatting sqref="I126:Y126">
    <cfRule type="expression" dxfId="164" priority="165" stopIfTrue="1">
      <formula>$A126&lt;&gt;0</formula>
    </cfRule>
  </conditionalFormatting>
  <conditionalFormatting sqref="I153:M153">
    <cfRule type="expression" dxfId="163" priority="164" stopIfTrue="1">
      <formula>$A153&lt;&gt;0</formula>
    </cfRule>
  </conditionalFormatting>
  <conditionalFormatting sqref="I155:Y155">
    <cfRule type="expression" dxfId="162" priority="163" stopIfTrue="1">
      <formula>$A155&lt;&gt;0</formula>
    </cfRule>
  </conditionalFormatting>
  <conditionalFormatting sqref="I157:Y157">
    <cfRule type="expression" dxfId="161" priority="162" stopIfTrue="1">
      <formula>$A157&lt;&gt;0</formula>
    </cfRule>
  </conditionalFormatting>
  <conditionalFormatting sqref="I159:M159">
    <cfRule type="expression" dxfId="160" priority="161" stopIfTrue="1">
      <formula>$A159&lt;&gt;0</formula>
    </cfRule>
  </conditionalFormatting>
  <conditionalFormatting sqref="I161:M161">
    <cfRule type="expression" dxfId="159" priority="160" stopIfTrue="1">
      <formula>$A161&lt;&gt;0</formula>
    </cfRule>
  </conditionalFormatting>
  <conditionalFormatting sqref="I163:Y163">
    <cfRule type="expression" dxfId="158" priority="159" stopIfTrue="1">
      <formula>$A163&lt;&gt;0</formula>
    </cfRule>
  </conditionalFormatting>
  <conditionalFormatting sqref="I165:M165">
    <cfRule type="expression" dxfId="157" priority="158" stopIfTrue="1">
      <formula>$A165&lt;&gt;0</formula>
    </cfRule>
  </conditionalFormatting>
  <conditionalFormatting sqref="I167:M167">
    <cfRule type="expression" dxfId="156" priority="157" stopIfTrue="1">
      <formula>$A167&lt;&gt;0</formula>
    </cfRule>
  </conditionalFormatting>
  <conditionalFormatting sqref="I169:Y169">
    <cfRule type="expression" dxfId="155" priority="156" stopIfTrue="1">
      <formula>$A169&lt;&gt;0</formula>
    </cfRule>
  </conditionalFormatting>
  <conditionalFormatting sqref="K183:M183">
    <cfRule type="expression" dxfId="154" priority="155" stopIfTrue="1">
      <formula>$A182&lt;&gt;0</formula>
    </cfRule>
  </conditionalFormatting>
  <conditionalFormatting sqref="K184:M184">
    <cfRule type="expression" dxfId="153" priority="154" stopIfTrue="1">
      <formula>$A182&lt;&gt;0</formula>
    </cfRule>
  </conditionalFormatting>
  <conditionalFormatting sqref="N184:V184">
    <cfRule type="expression" dxfId="152" priority="153" stopIfTrue="1">
      <formula>$A184&lt;&gt;0</formula>
    </cfRule>
  </conditionalFormatting>
  <conditionalFormatting sqref="K185:M185">
    <cfRule type="expression" dxfId="151" priority="152" stopIfTrue="1">
      <formula>$A182&lt;&gt;0</formula>
    </cfRule>
  </conditionalFormatting>
  <conditionalFormatting sqref="N185:V185">
    <cfRule type="expression" dxfId="150" priority="151" stopIfTrue="1">
      <formula>$A185&lt;&gt;0</formula>
    </cfRule>
  </conditionalFormatting>
  <conditionalFormatting sqref="K186:M187">
    <cfRule type="expression" dxfId="149" priority="150" stopIfTrue="1">
      <formula>$A182&lt;&gt;0</formula>
    </cfRule>
  </conditionalFormatting>
  <conditionalFormatting sqref="N186:V186">
    <cfRule type="expression" dxfId="148" priority="149" stopIfTrue="1">
      <formula>AND($A186&lt;&gt;0,TRIM($N186)="")</formula>
    </cfRule>
  </conditionalFormatting>
  <conditionalFormatting sqref="W186:X186">
    <cfRule type="expression" dxfId="147" priority="148" stopIfTrue="1">
      <formula>AND($A186&lt;&gt;0,TRIM($W186)="")</formula>
    </cfRule>
  </conditionalFormatting>
  <conditionalFormatting sqref="I189:M189">
    <cfRule type="expression" dxfId="146" priority="147" stopIfTrue="1">
      <formula>$A189&lt;&gt;0</formula>
    </cfRule>
  </conditionalFormatting>
  <conditionalFormatting sqref="I200:M200">
    <cfRule type="expression" dxfId="145" priority="146" stopIfTrue="1">
      <formula>$A200&lt;&gt;0</formula>
    </cfRule>
  </conditionalFormatting>
  <conditionalFormatting sqref="I201:M201">
    <cfRule type="expression" dxfId="144" priority="145" stopIfTrue="1">
      <formula>$A201&lt;&gt;0</formula>
    </cfRule>
  </conditionalFormatting>
  <conditionalFormatting sqref="I202:M202">
    <cfRule type="expression" dxfId="143" priority="144" stopIfTrue="1">
      <formula>$A202&lt;&gt;0</formula>
    </cfRule>
  </conditionalFormatting>
  <conditionalFormatting sqref="I204:M204">
    <cfRule type="expression" dxfId="142" priority="143" stopIfTrue="1">
      <formula>$A204&lt;&gt;0</formula>
    </cfRule>
  </conditionalFormatting>
  <conditionalFormatting sqref="I222:M222">
    <cfRule type="expression" dxfId="141" priority="142" stopIfTrue="1">
      <formula>$A222&lt;&gt;0</formula>
    </cfRule>
  </conditionalFormatting>
  <conditionalFormatting sqref="I224:M224">
    <cfRule type="expression" dxfId="140" priority="141" stopIfTrue="1">
      <formula>$A224&lt;&gt;0</formula>
    </cfRule>
  </conditionalFormatting>
  <conditionalFormatting sqref="O308">
    <cfRule type="expression" dxfId="139" priority="140" stopIfTrue="1">
      <formula>希望&lt;&gt;0</formula>
    </cfRule>
  </conditionalFormatting>
  <conditionalFormatting sqref="P308">
    <cfRule type="expression" dxfId="138" priority="139" stopIfTrue="1">
      <formula>AND($A308&lt;&gt;0, $P308&lt;&gt;"○")</formula>
    </cfRule>
  </conditionalFormatting>
  <conditionalFormatting sqref="Q308:R308">
    <cfRule type="expression" dxfId="137" priority="138" stopIfTrue="1">
      <formula>AND($A308&lt;&gt;0, $Q308="")</formula>
    </cfRule>
  </conditionalFormatting>
  <conditionalFormatting sqref="O309">
    <cfRule type="expression" dxfId="136" priority="137" stopIfTrue="1">
      <formula>希望&lt;&gt;0</formula>
    </cfRule>
  </conditionalFormatting>
  <conditionalFormatting sqref="P309">
    <cfRule type="expression" dxfId="135" priority="136" stopIfTrue="1">
      <formula>AND($A309&lt;&gt;0, $P309&lt;&gt;"○")</formula>
    </cfRule>
  </conditionalFormatting>
  <conditionalFormatting sqref="Q309:R309">
    <cfRule type="expression" dxfId="134" priority="135" stopIfTrue="1">
      <formula>AND($A309&lt;&gt;0, $Q309="")</formula>
    </cfRule>
  </conditionalFormatting>
  <conditionalFormatting sqref="O310">
    <cfRule type="expression" dxfId="133" priority="134" stopIfTrue="1">
      <formula>希望&lt;&gt;0</formula>
    </cfRule>
  </conditionalFormatting>
  <conditionalFormatting sqref="P310">
    <cfRule type="expression" dxfId="132" priority="133" stopIfTrue="1">
      <formula>AND($A310&lt;&gt;0, $P310&lt;&gt;"○")</formula>
    </cfRule>
  </conditionalFormatting>
  <conditionalFormatting sqref="Q310:R310">
    <cfRule type="expression" dxfId="131" priority="132" stopIfTrue="1">
      <formula>AND($A310&lt;&gt;0, $Q310="")</formula>
    </cfRule>
  </conditionalFormatting>
  <conditionalFormatting sqref="O311">
    <cfRule type="expression" dxfId="130" priority="131" stopIfTrue="1">
      <formula>希望&lt;&gt;0</formula>
    </cfRule>
  </conditionalFormatting>
  <conditionalFormatting sqref="P311">
    <cfRule type="expression" dxfId="129" priority="130" stopIfTrue="1">
      <formula>AND($A311&lt;&gt;0, $P311&lt;&gt;"○")</formula>
    </cfRule>
  </conditionalFormatting>
  <conditionalFormatting sqref="Q311:R311">
    <cfRule type="expression" dxfId="128" priority="129" stopIfTrue="1">
      <formula>AND($A311&lt;&gt;0, $Q311="")</formula>
    </cfRule>
  </conditionalFormatting>
  <conditionalFormatting sqref="O312">
    <cfRule type="expression" dxfId="127" priority="128" stopIfTrue="1">
      <formula>希望&lt;&gt;0</formula>
    </cfRule>
  </conditionalFormatting>
  <conditionalFormatting sqref="P312">
    <cfRule type="expression" dxfId="126" priority="127" stopIfTrue="1">
      <formula>AND($A312&lt;&gt;0, $P312&lt;&gt;"○")</formula>
    </cfRule>
  </conditionalFormatting>
  <conditionalFormatting sqref="Q312:R312">
    <cfRule type="expression" dxfId="125" priority="126" stopIfTrue="1">
      <formula>AND($A312&lt;&gt;0, $Q312="")</formula>
    </cfRule>
  </conditionalFormatting>
  <conditionalFormatting sqref="O313">
    <cfRule type="expression" dxfId="124" priority="125" stopIfTrue="1">
      <formula>希望&lt;&gt;0</formula>
    </cfRule>
  </conditionalFormatting>
  <conditionalFormatting sqref="P313">
    <cfRule type="expression" dxfId="123" priority="124" stopIfTrue="1">
      <formula>AND($A313&lt;&gt;0, $P313&lt;&gt;"○")</formula>
    </cfRule>
  </conditionalFormatting>
  <conditionalFormatting sqref="Q313:R313">
    <cfRule type="expression" dxfId="122" priority="123" stopIfTrue="1">
      <formula>AND($A313&lt;&gt;0, $Q313="")</formula>
    </cfRule>
  </conditionalFormatting>
  <conditionalFormatting sqref="O314">
    <cfRule type="expression" dxfId="121" priority="122" stopIfTrue="1">
      <formula>希望&lt;&gt;0</formula>
    </cfRule>
  </conditionalFormatting>
  <conditionalFormatting sqref="P314">
    <cfRule type="expression" dxfId="120" priority="121" stopIfTrue="1">
      <formula>AND($A314&lt;&gt;0, $P314&lt;&gt;"○")</formula>
    </cfRule>
  </conditionalFormatting>
  <conditionalFormatting sqref="Q314:R314">
    <cfRule type="expression" dxfId="119" priority="120" stopIfTrue="1">
      <formula>AND($A314&lt;&gt;0, $Q314="")</formula>
    </cfRule>
  </conditionalFormatting>
  <conditionalFormatting sqref="O315">
    <cfRule type="expression" dxfId="118" priority="119" stopIfTrue="1">
      <formula>希望&lt;&gt;0</formula>
    </cfRule>
  </conditionalFormatting>
  <conditionalFormatting sqref="P315">
    <cfRule type="expression" dxfId="117" priority="118" stopIfTrue="1">
      <formula>AND($A315&lt;&gt;0, $P315&lt;&gt;"○")</formula>
    </cfRule>
  </conditionalFormatting>
  <conditionalFormatting sqref="Q315:R315">
    <cfRule type="expression" dxfId="116" priority="117" stopIfTrue="1">
      <formula>AND($A315&lt;&gt;0, $Q315="")</formula>
    </cfRule>
  </conditionalFormatting>
  <conditionalFormatting sqref="O316">
    <cfRule type="expression" dxfId="115" priority="116" stopIfTrue="1">
      <formula>希望&lt;&gt;0</formula>
    </cfRule>
  </conditionalFormatting>
  <conditionalFormatting sqref="P316">
    <cfRule type="expression" dxfId="114" priority="115" stopIfTrue="1">
      <formula>AND($A316&lt;&gt;0, $P316&lt;&gt;"○")</formula>
    </cfRule>
  </conditionalFormatting>
  <conditionalFormatting sqref="Q316:R316">
    <cfRule type="expression" dxfId="113" priority="114" stopIfTrue="1">
      <formula>AND($A316&lt;&gt;0, $Q316="")</formula>
    </cfRule>
  </conditionalFormatting>
  <conditionalFormatting sqref="O317">
    <cfRule type="expression" dxfId="112" priority="113" stopIfTrue="1">
      <formula>希望&lt;&gt;0</formula>
    </cfRule>
  </conditionalFormatting>
  <conditionalFormatting sqref="P317">
    <cfRule type="expression" dxfId="111" priority="112" stopIfTrue="1">
      <formula>AND($A317&lt;&gt;0, $P317&lt;&gt;"○")</formula>
    </cfRule>
  </conditionalFormatting>
  <conditionalFormatting sqref="Q317:R317">
    <cfRule type="expression" dxfId="110" priority="111" stopIfTrue="1">
      <formula>AND($A317&lt;&gt;0, $Q317="")</formula>
    </cfRule>
  </conditionalFormatting>
  <conditionalFormatting sqref="O318">
    <cfRule type="expression" dxfId="109" priority="110" stopIfTrue="1">
      <formula>希望&lt;&gt;0</formula>
    </cfRule>
  </conditionalFormatting>
  <conditionalFormatting sqref="P318">
    <cfRule type="expression" dxfId="108" priority="109" stopIfTrue="1">
      <formula>AND($A318&lt;&gt;0, $P318&lt;&gt;"○")</formula>
    </cfRule>
  </conditionalFormatting>
  <conditionalFormatting sqref="Q318:R318">
    <cfRule type="expression" dxfId="107" priority="108" stopIfTrue="1">
      <formula>AND($A318&lt;&gt;0, $Q318="")</formula>
    </cfRule>
  </conditionalFormatting>
  <conditionalFormatting sqref="O319">
    <cfRule type="expression" dxfId="106" priority="107" stopIfTrue="1">
      <formula>希望&lt;&gt;0</formula>
    </cfRule>
  </conditionalFormatting>
  <conditionalFormatting sqref="P319">
    <cfRule type="expression" dxfId="105" priority="106" stopIfTrue="1">
      <formula>AND($A319&lt;&gt;0, $P319&lt;&gt;"○")</formula>
    </cfRule>
  </conditionalFormatting>
  <conditionalFormatting sqref="Q319:R319">
    <cfRule type="expression" dxfId="104" priority="105" stopIfTrue="1">
      <formula>AND($A319&lt;&gt;0, $Q319="")</formula>
    </cfRule>
  </conditionalFormatting>
  <conditionalFormatting sqref="O320">
    <cfRule type="expression" dxfId="103" priority="104" stopIfTrue="1">
      <formula>希望&lt;&gt;0</formula>
    </cfRule>
  </conditionalFormatting>
  <conditionalFormatting sqref="P320">
    <cfRule type="expression" dxfId="102" priority="103" stopIfTrue="1">
      <formula>AND($A320&lt;&gt;0, $P320&lt;&gt;"○")</formula>
    </cfRule>
  </conditionalFormatting>
  <conditionalFormatting sqref="Q320:R320">
    <cfRule type="expression" dxfId="101" priority="102" stopIfTrue="1">
      <formula>AND($A320&lt;&gt;0, $Q320="")</formula>
    </cfRule>
  </conditionalFormatting>
  <conditionalFormatting sqref="O321">
    <cfRule type="expression" dxfId="100" priority="101" stopIfTrue="1">
      <formula>希望&lt;&gt;0</formula>
    </cfRule>
  </conditionalFormatting>
  <conditionalFormatting sqref="P321">
    <cfRule type="expression" dxfId="99" priority="100" stopIfTrue="1">
      <formula>AND($A321&lt;&gt;0, $P321&lt;&gt;"○")</formula>
    </cfRule>
  </conditionalFormatting>
  <conditionalFormatting sqref="Q321:R321">
    <cfRule type="expression" dxfId="98" priority="99" stopIfTrue="1">
      <formula>AND($A321&lt;&gt;0, $Q321="")</formula>
    </cfRule>
  </conditionalFormatting>
  <conditionalFormatting sqref="O322">
    <cfRule type="expression" dxfId="97" priority="98" stopIfTrue="1">
      <formula>希望&lt;&gt;0</formula>
    </cfRule>
  </conditionalFormatting>
  <conditionalFormatting sqref="P322">
    <cfRule type="expression" dxfId="96" priority="97" stopIfTrue="1">
      <formula>AND($A322&lt;&gt;0, $P322&lt;&gt;"○")</formula>
    </cfRule>
  </conditionalFormatting>
  <conditionalFormatting sqref="Q322:R322">
    <cfRule type="expression" dxfId="95" priority="96" stopIfTrue="1">
      <formula>AND($A322&lt;&gt;0, $Q322="")</formula>
    </cfRule>
  </conditionalFormatting>
  <conditionalFormatting sqref="O323">
    <cfRule type="expression" dxfId="94" priority="95" stopIfTrue="1">
      <formula>希望&lt;&gt;0</formula>
    </cfRule>
  </conditionalFormatting>
  <conditionalFormatting sqref="P323">
    <cfRule type="expression" dxfId="93" priority="94" stopIfTrue="1">
      <formula>AND($A323&lt;&gt;0, $P323&lt;&gt;"○")</formula>
    </cfRule>
  </conditionalFormatting>
  <conditionalFormatting sqref="Q323:R323">
    <cfRule type="expression" dxfId="92" priority="93" stopIfTrue="1">
      <formula>AND($A323&lt;&gt;0, $Q323="")</formula>
    </cfRule>
  </conditionalFormatting>
  <conditionalFormatting sqref="O324">
    <cfRule type="expression" dxfId="91" priority="92" stopIfTrue="1">
      <formula>希望&lt;&gt;0</formula>
    </cfRule>
  </conditionalFormatting>
  <conditionalFormatting sqref="P324">
    <cfRule type="expression" dxfId="90" priority="91" stopIfTrue="1">
      <formula>AND($A324&lt;&gt;0, $P324&lt;&gt;"○")</formula>
    </cfRule>
  </conditionalFormatting>
  <conditionalFormatting sqref="Q324:R324">
    <cfRule type="expression" dxfId="89" priority="90" stopIfTrue="1">
      <formula>AND($A324&lt;&gt;0, $Q324="")</formula>
    </cfRule>
  </conditionalFormatting>
  <conditionalFormatting sqref="O325">
    <cfRule type="expression" dxfId="88" priority="89" stopIfTrue="1">
      <formula>希望&lt;&gt;0</formula>
    </cfRule>
  </conditionalFormatting>
  <conditionalFormatting sqref="P325">
    <cfRule type="expression" dxfId="87" priority="88" stopIfTrue="1">
      <formula>AND($A325&lt;&gt;0, $P325&lt;&gt;"○")</formula>
    </cfRule>
  </conditionalFormatting>
  <conditionalFormatting sqref="Q325:R325">
    <cfRule type="expression" dxfId="86" priority="87" stopIfTrue="1">
      <formula>AND($A325&lt;&gt;0, $Q325="")</formula>
    </cfRule>
  </conditionalFormatting>
  <conditionalFormatting sqref="O326">
    <cfRule type="expression" dxfId="85" priority="86" stopIfTrue="1">
      <formula>希望&lt;&gt;0</formula>
    </cfRule>
  </conditionalFormatting>
  <conditionalFormatting sqref="Q326:R326">
    <cfRule type="expression" dxfId="84" priority="85" stopIfTrue="1">
      <formula>AND($A326&lt;&gt;0, $Q326="")</formula>
    </cfRule>
  </conditionalFormatting>
  <conditionalFormatting sqref="O327">
    <cfRule type="expression" dxfId="83" priority="84" stopIfTrue="1">
      <formula>希望&lt;&gt;0</formula>
    </cfRule>
  </conditionalFormatting>
  <conditionalFormatting sqref="Q327:R327">
    <cfRule type="expression" dxfId="82" priority="83" stopIfTrue="1">
      <formula>AND($A327&lt;&gt;0, $Q327="")</formula>
    </cfRule>
  </conditionalFormatting>
  <conditionalFormatting sqref="O328">
    <cfRule type="expression" dxfId="81" priority="82" stopIfTrue="1">
      <formula>希望&lt;&gt;0</formula>
    </cfRule>
  </conditionalFormatting>
  <conditionalFormatting sqref="Q328:R328">
    <cfRule type="expression" dxfId="80" priority="81" stopIfTrue="1">
      <formula>AND($A328&lt;&gt;0, $Q328="")</formula>
    </cfRule>
  </conditionalFormatting>
  <conditionalFormatting sqref="O329">
    <cfRule type="expression" dxfId="79" priority="80" stopIfTrue="1">
      <formula>希望&lt;&gt;0</formula>
    </cfRule>
  </conditionalFormatting>
  <conditionalFormatting sqref="Q329:R329">
    <cfRule type="expression" dxfId="78" priority="79" stopIfTrue="1">
      <formula>AND($A329&lt;&gt;0, $Q329="")</formula>
    </cfRule>
  </conditionalFormatting>
  <conditionalFormatting sqref="O330">
    <cfRule type="expression" dxfId="77" priority="78" stopIfTrue="1">
      <formula>希望&lt;&gt;0</formula>
    </cfRule>
  </conditionalFormatting>
  <conditionalFormatting sqref="Q330:R330">
    <cfRule type="expression" dxfId="76" priority="77" stopIfTrue="1">
      <formula>AND($A330&lt;&gt;0, $Q330="")</formula>
    </cfRule>
  </conditionalFormatting>
  <conditionalFormatting sqref="O331">
    <cfRule type="expression" dxfId="75" priority="76" stopIfTrue="1">
      <formula>希望&lt;&gt;0</formula>
    </cfRule>
  </conditionalFormatting>
  <conditionalFormatting sqref="Q331:R331">
    <cfRule type="expression" dxfId="74" priority="75" stopIfTrue="1">
      <formula>AND($A331&lt;&gt;0, $Q331="")</formula>
    </cfRule>
  </conditionalFormatting>
  <conditionalFormatting sqref="O332">
    <cfRule type="expression" dxfId="73" priority="74" stopIfTrue="1">
      <formula>希望&lt;&gt;0</formula>
    </cfRule>
  </conditionalFormatting>
  <conditionalFormatting sqref="Q332:R332">
    <cfRule type="expression" dxfId="72" priority="73" stopIfTrue="1">
      <formula>AND($A332&lt;&gt;0, $Q332="")</formula>
    </cfRule>
  </conditionalFormatting>
  <conditionalFormatting sqref="O333">
    <cfRule type="expression" dxfId="71" priority="72" stopIfTrue="1">
      <formula>希望&lt;&gt;0</formula>
    </cfRule>
  </conditionalFormatting>
  <conditionalFormatting sqref="Q333:R333">
    <cfRule type="expression" dxfId="70" priority="71" stopIfTrue="1">
      <formula>AND($A333&lt;&gt;0, $Q333="")</formula>
    </cfRule>
  </conditionalFormatting>
  <conditionalFormatting sqref="O334">
    <cfRule type="expression" dxfId="69" priority="70" stopIfTrue="1">
      <formula>希望&lt;&gt;0</formula>
    </cfRule>
  </conditionalFormatting>
  <conditionalFormatting sqref="Q334:R334">
    <cfRule type="expression" dxfId="68" priority="69" stopIfTrue="1">
      <formula>AND($A334&lt;&gt;0, $Q334="")</formula>
    </cfRule>
  </conditionalFormatting>
  <conditionalFormatting sqref="O335">
    <cfRule type="expression" dxfId="67" priority="68" stopIfTrue="1">
      <formula>希望&lt;&gt;0</formula>
    </cfRule>
  </conditionalFormatting>
  <conditionalFormatting sqref="Q335:R335">
    <cfRule type="expression" dxfId="66" priority="67" stopIfTrue="1">
      <formula>AND($A335&lt;&gt;0, $Q335="")</formula>
    </cfRule>
  </conditionalFormatting>
  <conditionalFormatting sqref="O336">
    <cfRule type="expression" dxfId="65" priority="66" stopIfTrue="1">
      <formula>希望&lt;&gt;0</formula>
    </cfRule>
  </conditionalFormatting>
  <conditionalFormatting sqref="Q336:R336">
    <cfRule type="expression" dxfId="64" priority="65" stopIfTrue="1">
      <formula>AND($A336&lt;&gt;0, $Q336="")</formula>
    </cfRule>
  </conditionalFormatting>
  <conditionalFormatting sqref="O337">
    <cfRule type="expression" dxfId="63" priority="64" stopIfTrue="1">
      <formula>希望&lt;&gt;0</formula>
    </cfRule>
  </conditionalFormatting>
  <conditionalFormatting sqref="Q337:R337">
    <cfRule type="expression" dxfId="62" priority="63" stopIfTrue="1">
      <formula>AND($A337&lt;&gt;0, $Q337="")</formula>
    </cfRule>
  </conditionalFormatting>
  <conditionalFormatting sqref="O338">
    <cfRule type="expression" dxfId="61" priority="62" stopIfTrue="1">
      <formula>希望&lt;&gt;0</formula>
    </cfRule>
  </conditionalFormatting>
  <conditionalFormatting sqref="Q338:R338">
    <cfRule type="expression" dxfId="60" priority="61" stopIfTrue="1">
      <formula>AND($A338&lt;&gt;0, $Q338="")</formula>
    </cfRule>
  </conditionalFormatting>
  <conditionalFormatting sqref="O339">
    <cfRule type="expression" dxfId="59" priority="60" stopIfTrue="1">
      <formula>希望&lt;&gt;0</formula>
    </cfRule>
  </conditionalFormatting>
  <conditionalFormatting sqref="Q339:R339">
    <cfRule type="expression" dxfId="58" priority="59" stopIfTrue="1">
      <formula>AND($A339&lt;&gt;0, $Q339="")</formula>
    </cfRule>
  </conditionalFormatting>
  <conditionalFormatting sqref="O340">
    <cfRule type="expression" dxfId="57" priority="58" stopIfTrue="1">
      <formula>希望&lt;&gt;0</formula>
    </cfRule>
  </conditionalFormatting>
  <conditionalFormatting sqref="Q340:R340">
    <cfRule type="expression" dxfId="56" priority="57" stopIfTrue="1">
      <formula>AND($A340&lt;&gt;0, $Q340="")</formula>
    </cfRule>
  </conditionalFormatting>
  <conditionalFormatting sqref="O341">
    <cfRule type="expression" dxfId="55" priority="56" stopIfTrue="1">
      <formula>希望&lt;&gt;0</formula>
    </cfRule>
  </conditionalFormatting>
  <conditionalFormatting sqref="Q341:R341">
    <cfRule type="expression" dxfId="54" priority="55" stopIfTrue="1">
      <formula>AND($A341&lt;&gt;0, $Q341="")</formula>
    </cfRule>
  </conditionalFormatting>
  <conditionalFormatting sqref="O342">
    <cfRule type="expression" dxfId="53" priority="54" stopIfTrue="1">
      <formula>希望&lt;&gt;0</formula>
    </cfRule>
  </conditionalFormatting>
  <conditionalFormatting sqref="Q342:R342">
    <cfRule type="expression" dxfId="52" priority="53" stopIfTrue="1">
      <formula>AND($A342&lt;&gt;0, $Q342="")</formula>
    </cfRule>
  </conditionalFormatting>
  <conditionalFormatting sqref="O343">
    <cfRule type="expression" dxfId="51" priority="52" stopIfTrue="1">
      <formula>希望&lt;&gt;0</formula>
    </cfRule>
  </conditionalFormatting>
  <conditionalFormatting sqref="Q343:R343">
    <cfRule type="expression" dxfId="50" priority="51" stopIfTrue="1">
      <formula>AND($A343&lt;&gt;0, $Q343="")</formula>
    </cfRule>
  </conditionalFormatting>
  <conditionalFormatting sqref="O344">
    <cfRule type="expression" dxfId="49" priority="50" stopIfTrue="1">
      <formula>希望&lt;&gt;0</formula>
    </cfRule>
  </conditionalFormatting>
  <conditionalFormatting sqref="Q344:R344">
    <cfRule type="expression" dxfId="48" priority="49" stopIfTrue="1">
      <formula>AND($A344&lt;&gt;0, $Q344="")</formula>
    </cfRule>
  </conditionalFormatting>
  <conditionalFormatting sqref="O345">
    <cfRule type="expression" dxfId="47" priority="48" stopIfTrue="1">
      <formula>希望&lt;&gt;0</formula>
    </cfRule>
  </conditionalFormatting>
  <conditionalFormatting sqref="Q345:R345">
    <cfRule type="expression" dxfId="46" priority="47" stopIfTrue="1">
      <formula>AND($A345&lt;&gt;0, $Q345="")</formula>
    </cfRule>
  </conditionalFormatting>
  <conditionalFormatting sqref="O346">
    <cfRule type="expression" dxfId="45" priority="46" stopIfTrue="1">
      <formula>希望&lt;&gt;0</formula>
    </cfRule>
  </conditionalFormatting>
  <conditionalFormatting sqref="Q346:R346">
    <cfRule type="expression" dxfId="44" priority="45" stopIfTrue="1">
      <formula>AND($A346&lt;&gt;0, $Q346="")</formula>
    </cfRule>
  </conditionalFormatting>
  <conditionalFormatting sqref="O347">
    <cfRule type="expression" dxfId="43" priority="44" stopIfTrue="1">
      <formula>希望&lt;&gt;0</formula>
    </cfRule>
  </conditionalFormatting>
  <conditionalFormatting sqref="Q347:R347">
    <cfRule type="expression" dxfId="42" priority="43" stopIfTrue="1">
      <formula>AND($A347&lt;&gt;0, $Q347="")</formula>
    </cfRule>
  </conditionalFormatting>
  <conditionalFormatting sqref="O348">
    <cfRule type="expression" dxfId="41" priority="42" stopIfTrue="1">
      <formula>希望&lt;&gt;0</formula>
    </cfRule>
  </conditionalFormatting>
  <conditionalFormatting sqref="Q348:R348">
    <cfRule type="expression" dxfId="40" priority="41" stopIfTrue="1">
      <formula>AND($A348&lt;&gt;0, $Q348="")</formula>
    </cfRule>
  </conditionalFormatting>
  <conditionalFormatting sqref="O349">
    <cfRule type="expression" dxfId="39" priority="40" stopIfTrue="1">
      <formula>希望&lt;&gt;0</formula>
    </cfRule>
  </conditionalFormatting>
  <conditionalFormatting sqref="Q349:R349">
    <cfRule type="expression" dxfId="38" priority="39" stopIfTrue="1">
      <formula>AND($A349&lt;&gt;0, $Q349="")</formula>
    </cfRule>
  </conditionalFormatting>
  <conditionalFormatting sqref="O350">
    <cfRule type="expression" dxfId="37" priority="38" stopIfTrue="1">
      <formula>希望&lt;&gt;0</formula>
    </cfRule>
  </conditionalFormatting>
  <conditionalFormatting sqref="Q350:R350">
    <cfRule type="expression" dxfId="36" priority="37" stopIfTrue="1">
      <formula>AND($A350&lt;&gt;0, $Q350="")</formula>
    </cfRule>
  </conditionalFormatting>
  <conditionalFormatting sqref="O351">
    <cfRule type="expression" dxfId="35" priority="36" stopIfTrue="1">
      <formula>希望&lt;&gt;0</formula>
    </cfRule>
  </conditionalFormatting>
  <conditionalFormatting sqref="Q351:R351">
    <cfRule type="expression" dxfId="34" priority="35" stopIfTrue="1">
      <formula>AND($A351&lt;&gt;0, $Q351="")</formula>
    </cfRule>
  </conditionalFormatting>
  <conditionalFormatting sqref="O352">
    <cfRule type="expression" dxfId="33" priority="34" stopIfTrue="1">
      <formula>希望&lt;&gt;0</formula>
    </cfRule>
  </conditionalFormatting>
  <conditionalFormatting sqref="Q352:R352">
    <cfRule type="expression" dxfId="32" priority="33" stopIfTrue="1">
      <formula>AND($A352&lt;&gt;0, $Q352="")</formula>
    </cfRule>
  </conditionalFormatting>
  <conditionalFormatting sqref="O353">
    <cfRule type="expression" dxfId="31" priority="32" stopIfTrue="1">
      <formula>希望&lt;&gt;0</formula>
    </cfRule>
  </conditionalFormatting>
  <conditionalFormatting sqref="Q353:R353">
    <cfRule type="expression" dxfId="30" priority="31" stopIfTrue="1">
      <formula>AND($A353&lt;&gt;0, $Q353="")</formula>
    </cfRule>
  </conditionalFormatting>
  <conditionalFormatting sqref="O354">
    <cfRule type="expression" dxfId="29" priority="30" stopIfTrue="1">
      <formula>希望&lt;&gt;0</formula>
    </cfRule>
  </conditionalFormatting>
  <conditionalFormatting sqref="Q354:R354">
    <cfRule type="expression" dxfId="28" priority="29" stopIfTrue="1">
      <formula>AND($A354&lt;&gt;0, $Q354="")</formula>
    </cfRule>
  </conditionalFormatting>
  <conditionalFormatting sqref="O355">
    <cfRule type="expression" dxfId="27" priority="28" stopIfTrue="1">
      <formula>希望&lt;&gt;0</formula>
    </cfRule>
  </conditionalFormatting>
  <conditionalFormatting sqref="Q355:R355">
    <cfRule type="expression" dxfId="26" priority="27" stopIfTrue="1">
      <formula>AND($A355&lt;&gt;0, $Q355="")</formula>
    </cfRule>
  </conditionalFormatting>
  <conditionalFormatting sqref="O356">
    <cfRule type="expression" dxfId="25" priority="26" stopIfTrue="1">
      <formula>希望&lt;&gt;0</formula>
    </cfRule>
  </conditionalFormatting>
  <conditionalFormatting sqref="Q356:R356">
    <cfRule type="expression" dxfId="24" priority="25" stopIfTrue="1">
      <formula>AND($A356&lt;&gt;0, $Q356="")</formula>
    </cfRule>
  </conditionalFormatting>
  <conditionalFormatting sqref="O357">
    <cfRule type="expression" dxfId="23" priority="24" stopIfTrue="1">
      <formula>希望&lt;&gt;0</formula>
    </cfRule>
  </conditionalFormatting>
  <conditionalFormatting sqref="Q357:R357">
    <cfRule type="expression" dxfId="22" priority="23" stopIfTrue="1">
      <formula>AND($A357&lt;&gt;0, $Q357="")</formula>
    </cfRule>
  </conditionalFormatting>
  <conditionalFormatting sqref="O358">
    <cfRule type="expression" dxfId="21" priority="22" stopIfTrue="1">
      <formula>希望&lt;&gt;0</formula>
    </cfRule>
  </conditionalFormatting>
  <conditionalFormatting sqref="Q358:R358">
    <cfRule type="expression" dxfId="20" priority="21" stopIfTrue="1">
      <formula>AND($A358&lt;&gt;0, $Q358="")</formula>
    </cfRule>
  </conditionalFormatting>
  <conditionalFormatting sqref="O359">
    <cfRule type="expression" dxfId="19" priority="20" stopIfTrue="1">
      <formula>希望&lt;&gt;0</formula>
    </cfRule>
  </conditionalFormatting>
  <conditionalFormatting sqref="Q359:R359">
    <cfRule type="expression" dxfId="18" priority="19" stopIfTrue="1">
      <formula>AND($A359&lt;&gt;0, $Q359="")</formula>
    </cfRule>
  </conditionalFormatting>
  <conditionalFormatting sqref="O360">
    <cfRule type="expression" dxfId="17" priority="18" stopIfTrue="1">
      <formula>希望&lt;&gt;0</formula>
    </cfRule>
  </conditionalFormatting>
  <conditionalFormatting sqref="Q360:R360">
    <cfRule type="expression" dxfId="16" priority="17" stopIfTrue="1">
      <formula>AND($A360&lt;&gt;0, $Q360="")</formula>
    </cfRule>
  </conditionalFormatting>
  <conditionalFormatting sqref="O361">
    <cfRule type="expression" dxfId="15" priority="16" stopIfTrue="1">
      <formula>希望&lt;&gt;0</formula>
    </cfRule>
  </conditionalFormatting>
  <conditionalFormatting sqref="Q361:R361">
    <cfRule type="expression" dxfId="14" priority="15" stopIfTrue="1">
      <formula>AND($A361&lt;&gt;0, $Q361="")</formula>
    </cfRule>
  </conditionalFormatting>
  <conditionalFormatting sqref="O362">
    <cfRule type="expression" dxfId="13" priority="14" stopIfTrue="1">
      <formula>希望&lt;&gt;0</formula>
    </cfRule>
  </conditionalFormatting>
  <conditionalFormatting sqref="Q362:R362">
    <cfRule type="expression" dxfId="12" priority="13" stopIfTrue="1">
      <formula>AND($A362&lt;&gt;0, $Q362="")</formula>
    </cfRule>
  </conditionalFormatting>
  <conditionalFormatting sqref="O363">
    <cfRule type="expression" dxfId="11" priority="12" stopIfTrue="1">
      <formula>希望&lt;&gt;0</formula>
    </cfRule>
  </conditionalFormatting>
  <conditionalFormatting sqref="Q363:R363">
    <cfRule type="expression" dxfId="10" priority="11" stopIfTrue="1">
      <formula>AND($A363&lt;&gt;0, $Q363="")</formula>
    </cfRule>
  </conditionalFormatting>
  <conditionalFormatting sqref="O364">
    <cfRule type="expression" dxfId="9" priority="10" stopIfTrue="1">
      <formula>希望&lt;&gt;0</formula>
    </cfRule>
  </conditionalFormatting>
  <conditionalFormatting sqref="Q364:R364">
    <cfRule type="expression" dxfId="8" priority="9" stopIfTrue="1">
      <formula>AND($A364&lt;&gt;0, $Q364="")</formula>
    </cfRule>
  </conditionalFormatting>
  <conditionalFormatting sqref="O365">
    <cfRule type="expression" dxfId="7" priority="8" stopIfTrue="1">
      <formula>希望&lt;&gt;0</formula>
    </cfRule>
  </conditionalFormatting>
  <conditionalFormatting sqref="P365">
    <cfRule type="expression" dxfId="6" priority="7" stopIfTrue="1">
      <formula>AND($A365&lt;&gt;0, $P365&lt;&gt;"○")</formula>
    </cfRule>
  </conditionalFormatting>
  <conditionalFormatting sqref="Q365:R365">
    <cfRule type="expression" dxfId="5" priority="6" stopIfTrue="1">
      <formula>AND($A365&lt;&gt;0, $Q365="")</formula>
    </cfRule>
  </conditionalFormatting>
  <conditionalFormatting sqref="O366">
    <cfRule type="expression" dxfId="4" priority="5" stopIfTrue="1">
      <formula>希望&lt;&gt;0</formula>
    </cfRule>
  </conditionalFormatting>
  <conditionalFormatting sqref="Q366:R366">
    <cfRule type="expression" dxfId="3" priority="4" stopIfTrue="1">
      <formula>AND($A366&lt;&gt;0, $Q366="")</formula>
    </cfRule>
  </conditionalFormatting>
  <conditionalFormatting sqref="O367">
    <cfRule type="expression" dxfId="2" priority="3" stopIfTrue="1">
      <formula>希望&lt;&gt;0</formula>
    </cfRule>
  </conditionalFormatting>
  <conditionalFormatting sqref="P367">
    <cfRule type="expression" dxfId="1" priority="2" stopIfTrue="1">
      <formula>AND($A367&lt;&gt;0, $P367&lt;&gt;"○")</formula>
    </cfRule>
  </conditionalFormatting>
  <conditionalFormatting sqref="Q367:R367">
    <cfRule type="expression" dxfId="0" priority="1" stopIfTrue="1">
      <formula>AND($A367&lt;&gt;0, $Q367="")</formula>
    </cfRule>
  </conditionalFormatting>
  <dataValidations count="359">
    <dataValidation imeMode="hiragana" allowBlank="1" showInputMessage="1" showErrorMessage="1" sqref="N184:V184 N185:V185 N186:V186 N187:V187 E277:J277 O252:R252 O253:R253 O254:R254 O255:R255 O256:R256 O257:R257 O258:R258 O259:R259 O260:R260 O261:R261 O262:R262 O263:R263 O264:R264 O265:R265 O266:R266 O267:R267 O268:R268 O269:R269 O270:R270 O271:R271 O272:R272 O273:R273 O274:R274 O275:R275 O276:R276 O277:R277 E298:H298 E299:H299 E300:H300 E301:H301 E302:H302 E303:H303" xr:uid="{AD8D4CE5-D434-4266-BFB7-02D011D116BD}"/>
    <dataValidation imeMode="halfAlpha" allowBlank="1" showInputMessage="1" showErrorMessage="1" sqref="I284:M284 I289:M289 I290:M290 I291:M291 I292:M292 I293:M293 I294:M294 I295:M295 I296:M296 I297:M297 I298:M298 I299:M299 I300:M300 I301:M301 I302:M302 I303:M303" xr:uid="{D3DA4A0B-550D-4C28-B591-C8399C99DDB6}"/>
    <dataValidation imeMode="hiragana" allowBlank="1" showInputMessage="1" showErrorMessage="1" sqref="I22:Y22" xr:uid="{DA719E9A-F3F6-47E8-A363-99DFB6287695}"/>
    <dataValidation type="list" imeMode="halfAlpha" allowBlank="1" showInputMessage="1" showErrorMessage="1" error="リストから選択してください" sqref="I13:M13" xr:uid="{9F83C9D4-EDB6-4EB0-9B9D-1F3B320B6262}">
      <formula1>"同意する"</formula1>
    </dataValidation>
    <dataValidation type="whole" imeMode="halfAlpha" allowBlank="1" showInputMessage="1" showErrorMessage="1" error="7桁の数字を入力してください" sqref="I20:M20" xr:uid="{A4D2195E-6E2D-4667-92E8-54280DBFAD40}">
      <formula1>0</formula1>
      <formula2>9999999</formula2>
    </dataValidation>
    <dataValidation imeMode="fullKatakana" allowBlank="1" showInputMessage="1" showErrorMessage="1" sqref="I24:Y24" xr:uid="{52215AAA-19C7-4049-B9BD-D7A93E318E68}"/>
    <dataValidation imeMode="hiragana" allowBlank="1" showInputMessage="1" showErrorMessage="1" sqref="I26:Y26" xr:uid="{10F802F4-5856-4BC8-8FF4-17574CB35DA3}"/>
    <dataValidation imeMode="hiragana" allowBlank="1" showInputMessage="1" showErrorMessage="1" sqref="I28:Y28" xr:uid="{EB160D0D-0FE2-459D-ADE1-42433ECFFFB7}"/>
    <dataValidation imeMode="fullKatakana" allowBlank="1" showInputMessage="1" showErrorMessage="1" sqref="I30:Y30" xr:uid="{8985CC1A-DC05-401A-8325-069F8282D52A}"/>
    <dataValidation imeMode="hiragana" allowBlank="1" showInputMessage="1" showErrorMessage="1" sqref="I32:Y32" xr:uid="{C27AF1B7-2F10-4950-A5D1-103B5B6B5D39}"/>
    <dataValidation imeMode="halfAlpha" allowBlank="1" showInputMessage="1" showErrorMessage="1" sqref="I34:M34" xr:uid="{8A0D7A9D-4408-47E9-86B4-7A112DE8B6E4}"/>
    <dataValidation imeMode="halfAlpha" allowBlank="1" showInputMessage="1" showErrorMessage="1" sqref="P34" xr:uid="{44CCE1F1-738B-450F-8BE9-573840D3F1FE}"/>
    <dataValidation imeMode="halfAlpha" allowBlank="1" showInputMessage="1" showErrorMessage="1" sqref="I36:M36" xr:uid="{6763341A-0056-4C6B-878B-DC5CD56CDFA5}"/>
    <dataValidation imeMode="halfAlpha" allowBlank="1" showInputMessage="1" showErrorMessage="1" sqref="I38:Y38" xr:uid="{68B82F5F-80D5-4BA7-87E8-9678450D88EA}"/>
    <dataValidation type="list" imeMode="halfAlpha" allowBlank="1" showInputMessage="1" showErrorMessage="1" error="リストから選択してください" sqref="I40:M40" xr:uid="{587671D2-6A42-4389-A95C-D333373D17F3}">
      <formula1>"一致する,一致しない"</formula1>
    </dataValidation>
    <dataValidation type="list" imeMode="halfAlpha" allowBlank="1" showInputMessage="1" showErrorMessage="1" error="リストから選択してください" sqref="I63:M63" xr:uid="{884EC387-4A0B-4122-9075-5D978A31A121}">
      <formula1>"しない,する"</formula1>
    </dataValidation>
    <dataValidation type="whole" imeMode="halfAlpha" allowBlank="1" showInputMessage="1" showErrorMessage="1" error="7桁の数字を入力してください" sqref="I69:M69" xr:uid="{03D1EA31-3CBF-4D67-896E-7F296EE36CF3}">
      <formula1>0</formula1>
      <formula2>9999999</formula2>
    </dataValidation>
    <dataValidation imeMode="hiragana" allowBlank="1" showInputMessage="1" showErrorMessage="1" sqref="I71:Y71" xr:uid="{30A266F4-70AE-488A-A739-A30D216BD039}"/>
    <dataValidation imeMode="fullKatakana" allowBlank="1" showInputMessage="1" showErrorMessage="1" sqref="I73:Y73" xr:uid="{A98B65B2-5594-475F-A927-19242C684F69}"/>
    <dataValidation imeMode="hiragana" allowBlank="1" showInputMessage="1" showErrorMessage="1" sqref="I75:Y75" xr:uid="{1B1A8ADD-2283-4538-9A2E-DF59A4952430}"/>
    <dataValidation imeMode="hiragana" allowBlank="1" showInputMessage="1" showErrorMessage="1" sqref="I77:Y77" xr:uid="{F7E34C66-9F6E-4733-8B15-755C4E843A91}"/>
    <dataValidation imeMode="fullKatakana" allowBlank="1" showInputMessage="1" showErrorMessage="1" sqref="I79:Y79" xr:uid="{6998988B-2185-48D7-BFD5-4EF10C747601}"/>
    <dataValidation imeMode="hiragana" allowBlank="1" showInputMessage="1" showErrorMessage="1" sqref="I81:Y81" xr:uid="{C8724733-5C00-4C29-9C06-F1E891B38AC1}"/>
    <dataValidation imeMode="halfAlpha" allowBlank="1" showInputMessage="1" showErrorMessage="1" sqref="I83:M83" xr:uid="{7EC2B3F2-87D9-45A8-B9E3-5A7A8CB1CA5C}"/>
    <dataValidation imeMode="halfAlpha" allowBlank="1" showInputMessage="1" showErrorMessage="1" sqref="P83" xr:uid="{9A85D952-4FDE-4CCC-9BB7-424B472588D7}"/>
    <dataValidation imeMode="halfAlpha" allowBlank="1" showInputMessage="1" showErrorMessage="1" sqref="I85:M85" xr:uid="{CB41FC5D-1748-4FFB-A985-5993DC857875}"/>
    <dataValidation imeMode="halfAlpha" allowBlank="1" showInputMessage="1" showErrorMessage="1" sqref="I87:Y87" xr:uid="{36F0ECFF-2568-45D2-8332-ABB0C116CCB3}"/>
    <dataValidation imeMode="hiragana" allowBlank="1" showInputMessage="1" showErrorMessage="1" sqref="I112:Y112" xr:uid="{01DC19CB-4832-4A41-96FE-5E71C7268547}"/>
    <dataValidation imeMode="fullKatakana" allowBlank="1" showInputMessage="1" showErrorMessage="1" sqref="I114:Y114" xr:uid="{DF8F60A2-67E8-4872-B554-6B593D5C7CAF}"/>
    <dataValidation imeMode="hiragana" allowBlank="1" showInputMessage="1" showErrorMessage="1" sqref="I116:Y116" xr:uid="{9C30FA48-4D22-4B35-BFF1-4FCC2614FC46}"/>
    <dataValidation type="whole" imeMode="halfAlpha" allowBlank="1" showInputMessage="1" showErrorMessage="1" error="7桁の数字を入力してください" sqref="I118:M118" xr:uid="{96C36582-1B67-40BE-A0FD-7ED8BE88A95F}">
      <formula1>0</formula1>
      <formula2>9999999</formula2>
    </dataValidation>
    <dataValidation imeMode="hiragana" allowBlank="1" showInputMessage="1" showErrorMessage="1" sqref="I120:Y120" xr:uid="{76BB6027-B8FB-4F34-99DB-FAB013F1CED2}"/>
    <dataValidation imeMode="halfAlpha" allowBlank="1" showInputMessage="1" showErrorMessage="1" sqref="I122:M122" xr:uid="{B947FCA9-17E2-4720-B98F-049362FDB95F}"/>
    <dataValidation imeMode="halfAlpha" allowBlank="1" showInputMessage="1" showErrorMessage="1" sqref="P122" xr:uid="{4F217342-1DD7-4C67-8159-12BD349FDDF1}"/>
    <dataValidation imeMode="halfAlpha" allowBlank="1" showInputMessage="1" showErrorMessage="1" sqref="I124:M124" xr:uid="{69973130-E4BB-4F4B-8BBE-DD0EC38E1793}"/>
    <dataValidation imeMode="halfAlpha" allowBlank="1" showInputMessage="1" showErrorMessage="1" sqref="I126:Y126" xr:uid="{97E25AD5-F2E8-404C-BB0C-942C6F5F2995}"/>
    <dataValidation type="list" imeMode="halfAlpha" allowBlank="1" showInputMessage="1" showErrorMessage="1" error="リストから選択してください" sqref="I153:M153" xr:uid="{0E84793D-27B5-4CAF-8010-20FC9C1976E2}">
      <formula1>"しない,する"</formula1>
    </dataValidation>
    <dataValidation imeMode="fullKatakana" allowBlank="1" showInputMessage="1" showErrorMessage="1" sqref="I155:Y155" xr:uid="{92AD4DB3-CE7A-4FA0-8EC4-C36181C40F65}"/>
    <dataValidation imeMode="hiragana" allowBlank="1" showInputMessage="1" showErrorMessage="1" sqref="I157:Y157" xr:uid="{B26ECAD5-9C14-4368-AEC5-2D34BAF96D35}"/>
    <dataValidation imeMode="halfAlpha" allowBlank="1" showInputMessage="1" showErrorMessage="1" sqref="I159:M159" xr:uid="{A4C259C5-BC19-4BAD-91DA-160A479AFAD4}"/>
    <dataValidation type="whole" imeMode="halfAlpha" allowBlank="1" showInputMessage="1" showErrorMessage="1" error="7桁の数字を入力してください" sqref="I161:M161" xr:uid="{1604CF13-26C5-4E40-B569-4C422701FA33}">
      <formula1>0</formula1>
      <formula2>9999999</formula2>
    </dataValidation>
    <dataValidation imeMode="hiragana" allowBlank="1" showInputMessage="1" showErrorMessage="1" sqref="I163:Y163" xr:uid="{6AE7EB21-A6BD-4909-BB5D-3C65657D7581}"/>
    <dataValidation imeMode="halfAlpha" allowBlank="1" showInputMessage="1" showErrorMessage="1" sqref="I165:M165" xr:uid="{311FC131-8C7B-42C8-A11A-FC56D14B21C2}"/>
    <dataValidation imeMode="halfAlpha" allowBlank="1" showInputMessage="1" showErrorMessage="1" sqref="I167:M167" xr:uid="{32D29B1C-8179-4820-84B0-9BE78F6DD694}"/>
    <dataValidation imeMode="halfAlpha" allowBlank="1" showInputMessage="1" showErrorMessage="1" sqref="I169:Y169" xr:uid="{7404C0B1-504A-48EF-8935-2F097BA250F2}"/>
    <dataValidation type="date" imeMode="halfAlpha" allowBlank="1" showInputMessage="1" showErrorMessage="1" error="有効な日付を入力してください" sqref="I176:M176" xr:uid="{43CFBC61-A07C-43A3-A8F9-8388F4F87250}">
      <formula1>92</formula1>
      <formula2>73415</formula2>
    </dataValidation>
    <dataValidation imeMode="hiragana" allowBlank="1" showInputMessage="1" showErrorMessage="1" sqref="I178:M178" xr:uid="{C4384492-7691-4F13-9F0B-82BC43F82A6F}"/>
    <dataValidation allowBlank="1" showInputMessage="1" showErrorMessage="1" sqref="B182 I203:M203 I214:M214 I220:M220 K243:N243 O243:P243 Q243:R243 S243:T243 U243:Y243 B307 P347 P348 P349 P350 P351 P352 P353 P354 P355" xr:uid="{FA093745-DD64-4F0F-8978-17DC0520AA48}"/>
    <dataValidation type="list" imeMode="halfAlpha" allowBlank="1" showInputMessage="1" showErrorMessage="1" error="リストから選択してください" sqref="K183:M183" xr:uid="{51CA5E8A-AAC9-45BF-B2EA-0B911E737A6C}">
      <formula1>"○,　"</formula1>
    </dataValidation>
    <dataValidation type="list" imeMode="halfAlpha" allowBlank="1" showInputMessage="1" showErrorMessage="1" error="リストから選択してください" sqref="K184:M184" xr:uid="{1629FE25-E7E5-463A-A549-DFA447127526}">
      <formula1>"○,　"</formula1>
    </dataValidation>
    <dataValidation type="list" imeMode="halfAlpha" allowBlank="1" showInputMessage="1" showErrorMessage="1" error="リストから選択してください" sqref="K185:M185" xr:uid="{B9B5AAA7-F351-44FF-A804-43D4C18708A9}">
      <formula1>"○,　"</formula1>
    </dataValidation>
    <dataValidation type="list" imeMode="halfAlpha" allowBlank="1" showInputMessage="1" showErrorMessage="1" error="リストから選択してください" sqref="K186:M187" xr:uid="{B47BD1DF-8A18-4DAC-A008-C5BED1ACBBC5}">
      <formula1>"○,　"</formula1>
    </dataValidation>
    <dataValidation type="whole" imeMode="halfAlpha" allowBlank="1" showInputMessage="1" showErrorMessage="1" error="有効な数字を入力してください" sqref="W186:X186" xr:uid="{F0EC0C3B-7362-4361-AD29-A0B52F5C670B}">
      <formula1>0</formula1>
      <formula2>100</formula2>
    </dataValidation>
    <dataValidation type="whole" imeMode="halfAlpha" allowBlank="1" showInputMessage="1" showErrorMessage="1" error="有効な数字を入力してください" sqref="W187:X187" xr:uid="{B4C5B851-C802-4B61-8EA5-DA522BD89178}">
      <formula1>0</formula1>
      <formula2>100</formula2>
    </dataValidation>
    <dataValidation type="whole" imeMode="halfAlpha" allowBlank="1" showInputMessage="1" showErrorMessage="1" error="有効な数字を入力してください" sqref="I189:M189" xr:uid="{64570DD2-4BE4-43E0-9A4D-9CEE1DA92265}">
      <formula1>0</formula1>
      <formula2>9999999999</formula2>
    </dataValidation>
    <dataValidation type="date" imeMode="halfAlpha" allowBlank="1" showInputMessage="1" showErrorMessage="1" error="有効な日付を入力してください" sqref="I191:M191" xr:uid="{296E4867-20FF-43F4-ABDD-9F0FB7D3B244}">
      <formula1>92</formula1>
      <formula2>73415</formula2>
    </dataValidation>
    <dataValidation type="date" imeMode="halfAlpha" allowBlank="1" showInputMessage="1" showErrorMessage="1" error="有効な日付を入力してください" sqref="I193:M193" xr:uid="{95549E45-DF88-4967-AB42-44FA2D5AE1C7}">
      <formula1>92</formula1>
      <formula2>73415</formula2>
    </dataValidation>
    <dataValidation type="date" imeMode="halfAlpha" allowBlank="1" showInputMessage="1" showErrorMessage="1" error="有効な日付を入力してください" sqref="I195:M195" xr:uid="{8919FD2C-023F-4FD8-8AF2-E9674A69449B}">
      <formula1>92</formula1>
      <formula2>73415</formula2>
    </dataValidation>
    <dataValidation type="date" imeMode="halfAlpha" allowBlank="1" showInputMessage="1" showErrorMessage="1" error="有効な日付を入力してください" sqref="O195:R195" xr:uid="{EF1F1FB7-5A86-4661-9103-3DF46C16D3F2}">
      <formula1>92</formula1>
      <formula2>73415</formula2>
    </dataValidation>
    <dataValidation type="date" imeMode="halfAlpha" allowBlank="1" showInputMessage="1" showErrorMessage="1" error="有効な日付を入力してください" sqref="I197:M197" xr:uid="{3E45C348-2D9E-44B0-A956-A90E2D300C68}">
      <formula1>92</formula1>
      <formula2>73415</formula2>
    </dataValidation>
    <dataValidation type="whole" imeMode="halfAlpha" allowBlank="1" showInputMessage="1" showErrorMessage="1" error="有効な数字を入力してください" sqref="I200:M200" xr:uid="{B5ACC421-C74E-4C2A-A536-C5F8E7E18DDA}">
      <formula1>0</formula1>
      <formula2>9999999999</formula2>
    </dataValidation>
    <dataValidation type="whole" imeMode="halfAlpha" allowBlank="1" showInputMessage="1" showErrorMessage="1" error="有効な数字を入力してください" sqref="I201:M201" xr:uid="{6162CCF9-4609-4DF8-9994-59694E652EFD}">
      <formula1>0</formula1>
      <formula2>9999999999</formula2>
    </dataValidation>
    <dataValidation type="whole" imeMode="halfAlpha" allowBlank="1" showInputMessage="1" showErrorMessage="1" error="有効な数字を入力してください" sqref="I202:M202" xr:uid="{996941A8-1AB2-423C-8551-9066D400CD75}">
      <formula1>0</formula1>
      <formula2>9999999999</formula2>
    </dataValidation>
    <dataValidation type="whole" imeMode="halfAlpha" allowBlank="1" showInputMessage="1" showErrorMessage="1" error="有効な数字を入力してください" sqref="I204:M204" xr:uid="{7DEBFFB1-CA3D-4CA2-ACA6-92181F7FC200}">
      <formula1>0</formula1>
      <formula2>9999999999</formula2>
    </dataValidation>
    <dataValidation type="list" imeMode="halfAlpha" allowBlank="1" showInputMessage="1" showErrorMessage="1" error="リストから選択してください" sqref="I206:M206" xr:uid="{16F41423-A885-48E3-863E-0D3890F95BE1}">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98DF2986-1D36-43AC-A707-2F9A4BDB2B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E96B2B02-2CE2-476C-B92F-DC9633C4D0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00C72BA2-F4A4-4937-AD57-5690C5A24E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56C68625-7151-402A-AFB2-CA45EBE6C9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175C0853-7655-4F9B-8B47-7F84F7396B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3EC5AE78-031A-4DE9-AB24-2CDE8B32F39F}">
      <formula1>-9999999999</formula1>
      <formula2>9999999999</formula2>
    </dataValidation>
    <dataValidation type="list" imeMode="halfAlpha" allowBlank="1" showInputMessage="1" showErrorMessage="1" error="リストから選択してください" sqref="I222:M222" xr:uid="{2A626137-4484-4C7C-A92C-8624B80F074E}">
      <formula1>"有,無"</formula1>
    </dataValidation>
    <dataValidation type="list" imeMode="halfAlpha" allowBlank="1" showInputMessage="1" showErrorMessage="1" error="リストから選択してください" sqref="I224:M224" xr:uid="{C79FB765-2225-485A-8DD9-76F674EF32EA}">
      <formula1>"有,無"</formula1>
    </dataValidation>
    <dataValidation type="date" imeMode="halfAlpha" allowBlank="1" showInputMessage="1" showErrorMessage="1" error="有効な日付を入力してください" sqref="K233:M233" xr:uid="{621C9C7E-50F6-4CBD-8CA8-E21B23D154AB}">
      <formula1>92</formula1>
      <formula2>73415</formula2>
    </dataValidation>
    <dataValidation type="date" imeMode="halfAlpha" allowBlank="1" showInputMessage="1" showErrorMessage="1" error="有効な日付を入力してください" sqref="K234:M234" xr:uid="{FAE7B029-8F2C-46B4-B20A-23232F489873}">
      <formula1>92</formula1>
      <formula2>73415</formula2>
    </dataValidation>
    <dataValidation type="date" imeMode="halfAlpha" allowBlank="1" showInputMessage="1" showErrorMessage="1" error="有効な日付を入力してください" sqref="O233" xr:uid="{D06A0BC7-F565-4F16-A68B-5CF4202F15BD}">
      <formula1>92</formula1>
      <formula2>73415</formula2>
    </dataValidation>
    <dataValidation type="date" imeMode="halfAlpha" allowBlank="1" showInputMessage="1" showErrorMessage="1" error="有効な日付を入力してください" sqref="O234" xr:uid="{D242C98B-A8AB-4126-B58B-F33103636F06}">
      <formula1>92</formula1>
      <formula2>73415</formula2>
    </dataValidation>
    <dataValidation type="date" imeMode="halfAlpha" allowBlank="1" showInputMessage="1" showErrorMessage="1" error="有効な日付を入力してください" sqref="Q233" xr:uid="{80A8A3EA-01D3-4956-ADA0-518CA2F0D4EF}">
      <formula1>92</formula1>
      <formula2>73415</formula2>
    </dataValidation>
    <dataValidation type="date" imeMode="halfAlpha" allowBlank="1" showInputMessage="1" showErrorMessage="1" error="有効な日付を入力してください" sqref="Q234" xr:uid="{DCAFD251-244B-4952-92F0-06D3CFBED0F7}">
      <formula1>92</formula1>
      <formula2>73415</formula2>
    </dataValidation>
    <dataValidation type="date" imeMode="halfAlpha" allowBlank="1" showInputMessage="1" showErrorMessage="1" error="有効な日付を入力してください" sqref="S233" xr:uid="{544E68A8-4913-451C-8529-39C408C82147}">
      <formula1>92</formula1>
      <formula2>73415</formula2>
    </dataValidation>
    <dataValidation type="date" imeMode="halfAlpha" allowBlank="1" showInputMessage="1" showErrorMessage="1" error="有効な日付を入力してください" sqref="S234" xr:uid="{EC8ED9C8-11FC-4A57-AC08-6DEFFDDD9061}">
      <formula1>92</formula1>
      <formula2>73415</formula2>
    </dataValidation>
    <dataValidation type="whole" imeMode="halfAlpha" allowBlank="1" showInputMessage="1" showErrorMessage="1" error="有効な数字を入力してください。10兆円以上になる場合は、9,999,999,999と入力してください" sqref="K235:N235" xr:uid="{449DCC98-E49B-425D-86D8-1CEF623486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79FDFB5E-8DF9-49E0-8E3B-22224F6990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A6E4B3DF-B632-4814-A81D-2DEE723545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5DD90ECC-5898-40A5-B6A5-00E7A90297D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F82A5B2C-E9C0-4D98-A1A1-71B65C7A93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AACAFA80-C6DA-4ABE-8380-323356F28F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24363BEB-A4C2-4878-809D-78A65394A93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904AD9FE-1931-4217-B376-3AD621138D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710EC368-8B18-4118-8B69-60BCC864E6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91ED9E98-4C55-4646-878C-71425526C3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7:N237" xr:uid="{B4FA3BD5-75BD-4D77-9894-0EDEDAB0FA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7:P237" xr:uid="{67160CDC-DBC6-4988-B204-2CC02813F3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7:R237" xr:uid="{B8E8A55E-6BFC-44D7-906C-19B628A305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7:T237" xr:uid="{665DEDC0-2B00-41F1-AAF4-ABCE8BFA70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7:Y237" xr:uid="{D15315FA-8AD4-4DF7-BF93-2FE2C3503B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8:N238" xr:uid="{57824822-AA46-40A7-B1B5-0AF23D5D9A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8:P238" xr:uid="{2B4EEB38-388E-4369-9B8F-3084A15DAF5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8:R238" xr:uid="{FB7E4F39-5AFC-4E34-9D02-9DC1266680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8:T238" xr:uid="{4DA6093C-4CD2-4063-A4BC-97982FF406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8:Y238" xr:uid="{630155C5-8BAB-4E4B-94F1-81E631FE9E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9:N239" xr:uid="{5B3CDE29-71F8-4D67-86D2-BF5517C0CBA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9:P239" xr:uid="{278CBB38-315A-4F3B-8B85-EDC52ADA2E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9:R239" xr:uid="{DAF391DA-64E5-47CD-95D8-33EB64F6E7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9:T239" xr:uid="{F2EF8EDD-1841-4997-BE6E-ACEDD11639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9:Y239" xr:uid="{735F59FE-F6D4-425D-889F-FDA7869AA6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0:N240" xr:uid="{899FD435-F98D-439A-A6A8-2D01BFCC33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0:P240" xr:uid="{2DDDB26F-BCE6-42FB-A0CB-725D6A3745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0:R240" xr:uid="{EC6F28F8-255F-4094-9D89-871F361918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0:T240" xr:uid="{EFAA8EF9-F929-4376-BA7C-AB2B0F95A4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0:Y240" xr:uid="{269AE302-F170-4C75-8F0D-17397DC203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1:N241" xr:uid="{B3BC1438-8A10-45BB-A141-F5CC8E7054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1:P241" xr:uid="{5469416E-FD08-4641-8B34-5E24515B5D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1:R241" xr:uid="{8AA5BBD0-7794-4FA1-9844-103E6CCCDE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1:T241" xr:uid="{1BFA6486-2AB2-4ADB-B7F2-85D2E7C7ED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1:Y241" xr:uid="{4ADD438B-C81C-4ECB-AAAE-966679F2C9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2:N242" xr:uid="{F80FB8AD-D45D-4921-A355-7DD1DF1FAD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2:P242" xr:uid="{BEC14C30-8507-43E1-9506-92C41DBB40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2:R242" xr:uid="{9D074853-04A8-43D9-BBB0-FE0FD5F2D1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2:T242" xr:uid="{1850D107-3E4C-4D14-B4C7-F094606E21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42:Y242" xr:uid="{09AC9AE3-3B78-42B8-9A77-28514697F530}">
      <formula1>-9999999999</formula1>
      <formula2>9999999999</formula2>
    </dataValidation>
    <dataValidation type="whole" imeMode="halfAlpha" allowBlank="1" showInputMessage="1" showErrorMessage="1" error="有効な数字を入力してください" sqref="K252:M252" xr:uid="{9B7847BA-813A-4DBC-9CAA-457342B38612}">
      <formula1>0</formula1>
      <formula2>9999999999</formula2>
    </dataValidation>
    <dataValidation type="whole" imeMode="halfAlpha" allowBlank="1" showInputMessage="1" showErrorMessage="1" error="有効な数字を入力してください" sqref="K253:M253" xr:uid="{392A5CFB-48D4-4260-A1D7-49BFD6026B46}">
      <formula1>0</formula1>
      <formula2>9999999999</formula2>
    </dataValidation>
    <dataValidation type="whole" imeMode="halfAlpha" allowBlank="1" showInputMessage="1" showErrorMessage="1" error="有効な数字を入力してください" sqref="K254:M254" xr:uid="{61605BDC-F078-41F6-B30A-77471963435A}">
      <formula1>0</formula1>
      <formula2>9999999999</formula2>
    </dataValidation>
    <dataValidation type="whole" imeMode="halfAlpha" allowBlank="1" showInputMessage="1" showErrorMessage="1" error="有効な数字を入力してください" sqref="K255:M255" xr:uid="{55244E37-DBF5-40DD-A4BF-EAF3071ACBF0}">
      <formula1>0</formula1>
      <formula2>9999999999</formula2>
    </dataValidation>
    <dataValidation type="whole" imeMode="halfAlpha" allowBlank="1" showInputMessage="1" showErrorMessage="1" error="有効な数字を入力してください" sqref="K256:M256" xr:uid="{73A806B4-AFA7-4FFC-8E42-A890DBA05DD0}">
      <formula1>0</formula1>
      <formula2>9999999999</formula2>
    </dataValidation>
    <dataValidation type="whole" imeMode="halfAlpha" allowBlank="1" showInputMessage="1" showErrorMessage="1" error="有効な数字を入力してください" sqref="K257:M257" xr:uid="{36249082-CE9F-4AAF-8CC4-D389292103C7}">
      <formula1>0</formula1>
      <formula2>9999999999</formula2>
    </dataValidation>
    <dataValidation type="whole" imeMode="halfAlpha" allowBlank="1" showInputMessage="1" showErrorMessage="1" error="有効な数字を入力してください" sqref="K258:M258" xr:uid="{A1B9726C-BB42-4821-BACC-8F647FD74D84}">
      <formula1>0</formula1>
      <formula2>9999999999</formula2>
    </dataValidation>
    <dataValidation type="whole" imeMode="halfAlpha" allowBlank="1" showInputMessage="1" showErrorMessage="1" error="有効な数字を入力してください" sqref="K259:M259" xr:uid="{A747BD43-CA57-405F-8770-9DEA3277C986}">
      <formula1>0</formula1>
      <formula2>9999999999</formula2>
    </dataValidation>
    <dataValidation type="whole" imeMode="halfAlpha" allowBlank="1" showInputMessage="1" showErrorMessage="1" error="有効な数字を入力してください" sqref="K260:M260" xr:uid="{D9DF509C-1D70-402F-92CC-1F16757D7EBE}">
      <formula1>0</formula1>
      <formula2>9999999999</formula2>
    </dataValidation>
    <dataValidation type="whole" imeMode="halfAlpha" allowBlank="1" showInputMessage="1" showErrorMessage="1" error="有効な数字を入力してください" sqref="K261:M261" xr:uid="{32254033-DB79-4D32-B386-6F454E8C0662}">
      <formula1>0</formula1>
      <formula2>9999999999</formula2>
    </dataValidation>
    <dataValidation type="whole" imeMode="halfAlpha" allowBlank="1" showInputMessage="1" showErrorMessage="1" error="有効な数字を入力してください" sqref="K262:M262" xr:uid="{980CCB55-CDEB-40B5-B6F7-F7A972CCD5EC}">
      <formula1>0</formula1>
      <formula2>9999999999</formula2>
    </dataValidation>
    <dataValidation type="whole" imeMode="halfAlpha" allowBlank="1" showInputMessage="1" showErrorMessage="1" error="有効な数字を入力してください" sqref="K263:M263" xr:uid="{6BA7A55C-4D3F-4C42-AE4F-2F1DC3FE90A5}">
      <formula1>0</formula1>
      <formula2>9999999999</formula2>
    </dataValidation>
    <dataValidation type="whole" imeMode="halfAlpha" allowBlank="1" showInputMessage="1" showErrorMessage="1" error="有効な数字を入力してください" sqref="K264:M264" xr:uid="{8554DB10-B412-460E-ACBB-F8AE6B9DA361}">
      <formula1>0</formula1>
      <formula2>9999999999</formula2>
    </dataValidation>
    <dataValidation type="whole" imeMode="halfAlpha" allowBlank="1" showInputMessage="1" showErrorMessage="1" error="有効な数字を入力してください" sqref="K265:M265" xr:uid="{6A5196BF-AC62-433D-B514-BF851D533E28}">
      <formula1>0</formula1>
      <formula2>9999999999</formula2>
    </dataValidation>
    <dataValidation type="whole" imeMode="halfAlpha" allowBlank="1" showInputMessage="1" showErrorMessage="1" error="有効な数字を入力してください" sqref="K266:M266" xr:uid="{651885AE-0018-4E55-9E1C-5F3D97688809}">
      <formula1>0</formula1>
      <formula2>9999999999</formula2>
    </dataValidation>
    <dataValidation type="whole" imeMode="halfAlpha" allowBlank="1" showInputMessage="1" showErrorMessage="1" error="有効な数字を入力してください" sqref="K267:M267" xr:uid="{4B0BE067-088D-4ADC-A10C-3BEB23E2CA4E}">
      <formula1>0</formula1>
      <formula2>9999999999</formula2>
    </dataValidation>
    <dataValidation type="whole" imeMode="halfAlpha" allowBlank="1" showInputMessage="1" showErrorMessage="1" error="有効な数字を入力してください" sqref="K268:M268" xr:uid="{99AF60AF-713B-48F8-B6F6-8C93B0CB1DF1}">
      <formula1>0</formula1>
      <formula2>9999999999</formula2>
    </dataValidation>
    <dataValidation type="whole" imeMode="halfAlpha" allowBlank="1" showInputMessage="1" showErrorMessage="1" error="有効な数字を入力してください" sqref="K269:M269" xr:uid="{AD9D213D-B8D6-4876-9F2E-E9F366CBCCAE}">
      <formula1>0</formula1>
      <formula2>9999999999</formula2>
    </dataValidation>
    <dataValidation type="whole" imeMode="halfAlpha" allowBlank="1" showInputMessage="1" showErrorMessage="1" error="有効な数字を入力してください" sqref="K270:M270" xr:uid="{875D8661-3461-4254-9002-7DD832BC489E}">
      <formula1>0</formula1>
      <formula2>9999999999</formula2>
    </dataValidation>
    <dataValidation type="whole" imeMode="halfAlpha" allowBlank="1" showInputMessage="1" showErrorMessage="1" error="有効な数字を入力してください" sqref="K271:M271" xr:uid="{EBBE217F-652A-4D7C-911F-FDDAA06B55CB}">
      <formula1>0</formula1>
      <formula2>9999999999</formula2>
    </dataValidation>
    <dataValidation type="whole" imeMode="halfAlpha" allowBlank="1" showInputMessage="1" showErrorMessage="1" error="有効な数字を入力してください" sqref="K272:M272" xr:uid="{FFDDCEA1-35E3-4433-98B4-228B104D1AA6}">
      <formula1>0</formula1>
      <formula2>9999999999</formula2>
    </dataValidation>
    <dataValidation type="whole" imeMode="halfAlpha" allowBlank="1" showInputMessage="1" showErrorMessage="1" error="有効な数字を入力してください" sqref="K273:M273" xr:uid="{CE7A7782-D7AB-48F9-AF70-956163EE63D5}">
      <formula1>0</formula1>
      <formula2>9999999999</formula2>
    </dataValidation>
    <dataValidation type="whole" imeMode="halfAlpha" allowBlank="1" showInputMessage="1" showErrorMessage="1" error="有効な数字を入力してください" sqref="K274:M274" xr:uid="{3E148BC8-E402-4219-9BF9-E6AE6233434E}">
      <formula1>0</formula1>
      <formula2>9999999999</formula2>
    </dataValidation>
    <dataValidation type="whole" imeMode="halfAlpha" allowBlank="1" showInputMessage="1" showErrorMessage="1" error="有効な数字を入力してください" sqref="K275:M275" xr:uid="{0E925292-B4B4-4492-B1DB-45403267846D}">
      <formula1>0</formula1>
      <formula2>9999999999</formula2>
    </dataValidation>
    <dataValidation type="whole" imeMode="halfAlpha" allowBlank="1" showInputMessage="1" showErrorMessage="1" error="有効な数字を入力してください" sqref="K276:M276" xr:uid="{466DF189-7C39-4572-AD49-BA1CF85EAD59}">
      <formula1>0</formula1>
      <formula2>9999999999</formula2>
    </dataValidation>
    <dataValidation type="whole" imeMode="halfAlpha" allowBlank="1" showInputMessage="1" showErrorMessage="1" error="有効な数字を入力してください" sqref="K277:M277" xr:uid="{86431EE0-1C32-4671-9750-1766E57F3469}">
      <formula1>0</formula1>
      <formula2>9999999999</formula2>
    </dataValidation>
    <dataValidation type="whole" imeMode="halfAlpha" allowBlank="1" showInputMessage="1" showErrorMessage="1" error="有効な数字を入力してください" sqref="S252:T252" xr:uid="{461B4DD7-2790-48A5-B303-5C0957660C89}">
      <formula1>0</formula1>
      <formula2>9999999999</formula2>
    </dataValidation>
    <dataValidation type="whole" imeMode="halfAlpha" allowBlank="1" showInputMessage="1" showErrorMessage="1" error="有効な数字を入力してください" sqref="S253:T253" xr:uid="{07AFF215-33F8-4384-BFCD-3D3A0F83CC88}">
      <formula1>0</formula1>
      <formula2>9999999999</formula2>
    </dataValidation>
    <dataValidation type="whole" imeMode="halfAlpha" allowBlank="1" showInputMessage="1" showErrorMessage="1" error="有効な数字を入力してください" sqref="S254:T254" xr:uid="{45A9A06A-AFC2-4F52-A250-8C3CD024DDB2}">
      <formula1>0</formula1>
      <formula2>9999999999</formula2>
    </dataValidation>
    <dataValidation type="whole" imeMode="halfAlpha" allowBlank="1" showInputMessage="1" showErrorMessage="1" error="有効な数字を入力してください" sqref="S255:T255" xr:uid="{285D0CDE-F013-446D-8318-B2CEA700BF7C}">
      <formula1>0</formula1>
      <formula2>9999999999</formula2>
    </dataValidation>
    <dataValidation type="whole" imeMode="halfAlpha" allowBlank="1" showInputMessage="1" showErrorMessage="1" error="有効な数字を入力してください" sqref="S256:T256" xr:uid="{72E79D48-16F8-4365-AFE2-0E4E145F3928}">
      <formula1>0</formula1>
      <formula2>9999999999</formula2>
    </dataValidation>
    <dataValidation type="whole" imeMode="halfAlpha" allowBlank="1" showInputMessage="1" showErrorMessage="1" error="有効な数字を入力してください" sqref="S257:T257" xr:uid="{47C23EAE-617F-4657-BA41-665C3ADEF4B4}">
      <formula1>0</formula1>
      <formula2>9999999999</formula2>
    </dataValidation>
    <dataValidation type="whole" imeMode="halfAlpha" allowBlank="1" showInputMessage="1" showErrorMessage="1" error="有効な数字を入力してください" sqref="S258:T258" xr:uid="{77E8C7D7-A778-4FF4-B373-C1B133364BDA}">
      <formula1>0</formula1>
      <formula2>9999999999</formula2>
    </dataValidation>
    <dataValidation type="whole" imeMode="halfAlpha" allowBlank="1" showInputMessage="1" showErrorMessage="1" error="有効な数字を入力してください" sqref="S259:T259" xr:uid="{683C28DE-3E1B-4E05-91E8-EC759E4057CD}">
      <formula1>0</formula1>
      <formula2>9999999999</formula2>
    </dataValidation>
    <dataValidation type="whole" imeMode="halfAlpha" allowBlank="1" showInputMessage="1" showErrorMessage="1" error="有効な数字を入力してください" sqref="S260:T260" xr:uid="{787ADE47-47D4-49CD-9016-99341098A20D}">
      <formula1>0</formula1>
      <formula2>9999999999</formula2>
    </dataValidation>
    <dataValidation type="whole" imeMode="halfAlpha" allowBlank="1" showInputMessage="1" showErrorMessage="1" error="有効な数字を入力してください" sqref="S261:T261" xr:uid="{A5C3115C-CFDA-4F8B-88BA-F0CE9DE45740}">
      <formula1>0</formula1>
      <formula2>9999999999</formula2>
    </dataValidation>
    <dataValidation type="whole" imeMode="halfAlpha" allowBlank="1" showInputMessage="1" showErrorMessage="1" error="有効な数字を入力してください" sqref="S262:T262" xr:uid="{9ADBCFAD-EC2A-4641-9CB8-2EB81C607D09}">
      <formula1>0</formula1>
      <formula2>9999999999</formula2>
    </dataValidation>
    <dataValidation type="whole" imeMode="halfAlpha" allowBlank="1" showInputMessage="1" showErrorMessage="1" error="有効な数字を入力してください" sqref="S263:T263" xr:uid="{E848073F-3EDD-4273-BB96-F30F34B34BFC}">
      <formula1>0</formula1>
      <formula2>9999999999</formula2>
    </dataValidation>
    <dataValidation type="whole" imeMode="halfAlpha" allowBlank="1" showInputMessage="1" showErrorMessage="1" error="有効な数字を入力してください" sqref="S264:T264" xr:uid="{66E4CE4F-984D-493E-8808-47D3EF80552D}">
      <formula1>0</formula1>
      <formula2>9999999999</formula2>
    </dataValidation>
    <dataValidation type="whole" imeMode="halfAlpha" allowBlank="1" showInputMessage="1" showErrorMessage="1" error="有効な数字を入力してください" sqref="S265:T265" xr:uid="{2CD59D1F-2CC6-4EE5-8E92-2C5326A45214}">
      <formula1>0</formula1>
      <formula2>9999999999</formula2>
    </dataValidation>
    <dataValidation type="whole" imeMode="halfAlpha" allowBlank="1" showInputMessage="1" showErrorMessage="1" error="有効な数字を入力してください" sqref="S266:T266" xr:uid="{4633BC45-2204-4CDC-B523-4F9B7C5B4D0C}">
      <formula1>0</formula1>
      <formula2>9999999999</formula2>
    </dataValidation>
    <dataValidation type="whole" imeMode="halfAlpha" allowBlank="1" showInputMessage="1" showErrorMessage="1" error="有効な数字を入力してください" sqref="S267:T267" xr:uid="{FEA11F40-3592-45A8-A3F1-2F8C92B3932B}">
      <formula1>0</formula1>
      <formula2>9999999999</formula2>
    </dataValidation>
    <dataValidation type="whole" imeMode="halfAlpha" allowBlank="1" showInputMessage="1" showErrorMessage="1" error="有効な数字を入力してください" sqref="S268:T268" xr:uid="{C6BB08FD-30FE-4885-A837-0E83AD79B399}">
      <formula1>0</formula1>
      <formula2>9999999999</formula2>
    </dataValidation>
    <dataValidation type="whole" imeMode="halfAlpha" allowBlank="1" showInputMessage="1" showErrorMessage="1" error="有効な数字を入力してください" sqref="S269:T269" xr:uid="{96F8B950-65AD-4316-BC51-C340066613B0}">
      <formula1>0</formula1>
      <formula2>9999999999</formula2>
    </dataValidation>
    <dataValidation type="whole" imeMode="halfAlpha" allowBlank="1" showInputMessage="1" showErrorMessage="1" error="有効な数字を入力してください" sqref="S270:T270" xr:uid="{600C0381-66A7-4951-870E-DA4F9FBF6D90}">
      <formula1>0</formula1>
      <formula2>9999999999</formula2>
    </dataValidation>
    <dataValidation type="whole" imeMode="halfAlpha" allowBlank="1" showInputMessage="1" showErrorMessage="1" error="有効な数字を入力してください" sqref="S271:T271" xr:uid="{2AB4795C-9073-4307-A852-55B4A3680B7D}">
      <formula1>0</formula1>
      <formula2>9999999999</formula2>
    </dataValidation>
    <dataValidation type="whole" imeMode="halfAlpha" allowBlank="1" showInputMessage="1" showErrorMessage="1" error="有効な数字を入力してください" sqref="S272:T272" xr:uid="{9773652C-9D64-41A8-9EBA-DE18918DB2D8}">
      <formula1>0</formula1>
      <formula2>9999999999</formula2>
    </dataValidation>
    <dataValidation type="whole" imeMode="halfAlpha" allowBlank="1" showInputMessage="1" showErrorMessage="1" error="有効な数字を入力してください" sqref="S273:T273" xr:uid="{65F3273A-2ACD-436C-958F-251DAB476969}">
      <formula1>0</formula1>
      <formula2>9999999999</formula2>
    </dataValidation>
    <dataValidation type="whole" imeMode="halfAlpha" allowBlank="1" showInputMessage="1" showErrorMessage="1" error="有効な数字を入力してください" sqref="S274:T274" xr:uid="{ED0095EE-22EE-4265-9FDF-65238E5077B6}">
      <formula1>0</formula1>
      <formula2>9999999999</formula2>
    </dataValidation>
    <dataValidation type="whole" imeMode="halfAlpha" allowBlank="1" showInputMessage="1" showErrorMessage="1" error="有効な数字を入力してください" sqref="S275:T275" xr:uid="{42660091-FE36-40B2-9311-327C6867EBE7}">
      <formula1>0</formula1>
      <formula2>9999999999</formula2>
    </dataValidation>
    <dataValidation type="whole" imeMode="halfAlpha" allowBlank="1" showInputMessage="1" showErrorMessage="1" error="有効な数字を入力してください" sqref="S276:T276" xr:uid="{9CA15266-8B49-4521-A7DE-6A33A14920E8}">
      <formula1>0</formula1>
      <formula2>9999999999</formula2>
    </dataValidation>
    <dataValidation type="whole" imeMode="halfAlpha" allowBlank="1" showInputMessage="1" showErrorMessage="1" error="有効な数字を入力してください" sqref="S277:T277" xr:uid="{4E599ADA-758F-4666-A391-703A5B2CD9B7}">
      <formula1>0</formula1>
      <formula2>9999999999</formula2>
    </dataValidation>
    <dataValidation type="date" imeMode="halfAlpha" allowBlank="1" showInputMessage="1" showErrorMessage="1" error="有効な日付を入力してください" sqref="N289:R289" xr:uid="{F24996A6-74AE-4552-AC3D-8E24EF7C21E7}">
      <formula1>92</formula1>
      <formula2>73415</formula2>
    </dataValidation>
    <dataValidation type="date" imeMode="halfAlpha" allowBlank="1" showInputMessage="1" showErrorMessage="1" error="有効な日付を入力してください" sqref="N290:R290" xr:uid="{423CB332-F6C7-4BBC-8C43-FF2F850865D1}">
      <formula1>92</formula1>
      <formula2>73415</formula2>
    </dataValidation>
    <dataValidation type="date" imeMode="halfAlpha" allowBlank="1" showInputMessage="1" showErrorMessage="1" error="有効な日付を入力してください" sqref="N291:R291" xr:uid="{743DF055-9940-4287-AE4B-AC2BB6628618}">
      <formula1>92</formula1>
      <formula2>73415</formula2>
    </dataValidation>
    <dataValidation type="date" imeMode="halfAlpha" allowBlank="1" showInputMessage="1" showErrorMessage="1" error="有効な日付を入力してください" sqref="N292:R292" xr:uid="{5E0D3DDB-C3F5-4865-AC17-C677A873523A}">
      <formula1>92</formula1>
      <formula2>73415</formula2>
    </dataValidation>
    <dataValidation type="date" imeMode="halfAlpha" allowBlank="1" showInputMessage="1" showErrorMessage="1" error="有効な日付を入力してください" sqref="N293:R293" xr:uid="{DABBF5DA-503A-449B-842E-05B96F3027BE}">
      <formula1>92</formula1>
      <formula2>73415</formula2>
    </dataValidation>
    <dataValidation type="date" imeMode="halfAlpha" allowBlank="1" showInputMessage="1" showErrorMessage="1" error="有効な日付を入力してください" sqref="N294:R294" xr:uid="{0E913B94-3CB8-4DF5-A360-BEDADE8B7777}">
      <formula1>92</formula1>
      <formula2>73415</formula2>
    </dataValidation>
    <dataValidation type="date" imeMode="halfAlpha" allowBlank="1" showInputMessage="1" showErrorMessage="1" error="有効な日付を入力してください" sqref="N295:R295" xr:uid="{83F254A7-2C9F-4105-BACF-9BDF76D5B890}">
      <formula1>92</formula1>
      <formula2>73415</formula2>
    </dataValidation>
    <dataValidation type="date" imeMode="halfAlpha" allowBlank="1" showInputMessage="1" showErrorMessage="1" error="有効な日付を入力してください" sqref="N296:R296" xr:uid="{B3B97237-7486-4638-9E9E-B1E7C78283A9}">
      <formula1>92</formula1>
      <formula2>73415</formula2>
    </dataValidation>
    <dataValidation type="date" imeMode="halfAlpha" allowBlank="1" showInputMessage="1" showErrorMessage="1" error="有効な日付を入力してください" sqref="N297:R297" xr:uid="{3F8FBCEE-0845-436D-AAD9-2193C117CB19}">
      <formula1>92</formula1>
      <formula2>73415</formula2>
    </dataValidation>
    <dataValidation type="date" imeMode="halfAlpha" allowBlank="1" showInputMessage="1" showErrorMessage="1" error="有効な日付を入力してください" sqref="N298:R298" xr:uid="{776A78CC-2D8B-41D2-909D-7C837335E41B}">
      <formula1>92</formula1>
      <formula2>73415</formula2>
    </dataValidation>
    <dataValidation type="date" imeMode="halfAlpha" allowBlank="1" showInputMessage="1" showErrorMessage="1" error="有効な日付を入力してください" sqref="N299:R299" xr:uid="{EC5FEE24-1268-4680-A6B4-07A163CC3BE3}">
      <formula1>92</formula1>
      <formula2>73415</formula2>
    </dataValidation>
    <dataValidation type="date" imeMode="halfAlpha" allowBlank="1" showInputMessage="1" showErrorMessage="1" error="有効な日付を入力してください" sqref="N300:R300" xr:uid="{D2452031-ECC1-4073-BFB8-1D8AD3DC4433}">
      <formula1>92</formula1>
      <formula2>73415</formula2>
    </dataValidation>
    <dataValidation type="date" imeMode="halfAlpha" allowBlank="1" showInputMessage="1" showErrorMessage="1" error="有効な日付を入力してください" sqref="N301:R301" xr:uid="{27382994-0EF4-4ABD-8FF1-AFF9F9215249}">
      <formula1>92</formula1>
      <formula2>73415</formula2>
    </dataValidation>
    <dataValidation type="date" imeMode="halfAlpha" allowBlank="1" showInputMessage="1" showErrorMessage="1" error="有効な日付を入力してください" sqref="N302:R302" xr:uid="{6EC4B2F5-240B-4657-AF08-E65C3B340583}">
      <formula1>92</formula1>
      <formula2>73415</formula2>
    </dataValidation>
    <dataValidation type="date" imeMode="halfAlpha" allowBlank="1" showInputMessage="1" showErrorMessage="1" error="有効な日付を入力してください" sqref="N303:R303" xr:uid="{184FE4BD-921B-4BDE-A930-2478AF635F96}">
      <formula1>92</formula1>
      <formula2>73415</formula2>
    </dataValidation>
    <dataValidation type="list" imeMode="halfAlpha" allowBlank="1" showInputMessage="1" showErrorMessage="1" error="リストから選択してください" sqref="O308" xr:uid="{13AD670C-5059-415F-9538-ED7E624B8340}">
      <formula1>"○,　"</formula1>
    </dataValidation>
    <dataValidation type="list" imeMode="halfAlpha" allowBlank="1" showInputMessage="1" showErrorMessage="1" error="リストから選択してください" sqref="P308" xr:uid="{007D2B6C-EF86-41EA-BE0A-DF305F1A006B}">
      <formula1>"○,　"</formula1>
    </dataValidation>
    <dataValidation type="whole" imeMode="halfAlpha" allowBlank="1" showInputMessage="1" showErrorMessage="1" error="有効な数字を入力してください。10兆円以上になる場合は、9,999,999,999と入力してください" sqref="Q308:R308" xr:uid="{3FE0EA57-66D3-43DF-9C6F-C346470752AF}">
      <formula1>-9999999999</formula1>
      <formula2>9999999999</formula2>
    </dataValidation>
    <dataValidation type="list" imeMode="halfAlpha" allowBlank="1" showInputMessage="1" showErrorMessage="1" error="リストから選択してください" sqref="O309" xr:uid="{5BFAF6F3-68F6-42D7-98DE-D86EC445D2E9}">
      <formula1>"○,　"</formula1>
    </dataValidation>
    <dataValidation type="list" imeMode="halfAlpha" allowBlank="1" showInputMessage="1" showErrorMessage="1" error="リストから選択してください" sqref="P309" xr:uid="{2B6D12B9-1C7D-47D0-B353-571BB429BBE0}">
      <formula1>"○,　"</formula1>
    </dataValidation>
    <dataValidation type="whole" imeMode="halfAlpha" allowBlank="1" showInputMessage="1" showErrorMessage="1" error="有効な数字を入力してください。10兆円以上になる場合は、9,999,999,999と入力してください" sqref="Q309:R309" xr:uid="{BC98E336-3CEA-4416-9B43-FCA3FCA3655C}">
      <formula1>-9999999999</formula1>
      <formula2>9999999999</formula2>
    </dataValidation>
    <dataValidation type="list" imeMode="halfAlpha" allowBlank="1" showInputMessage="1" showErrorMessage="1" error="リストから選択してください" sqref="O310" xr:uid="{25B7FE6B-9EB3-48B5-A63F-91FE8EA0D406}">
      <formula1>"○,　"</formula1>
    </dataValidation>
    <dataValidation type="list" imeMode="halfAlpha" allowBlank="1" showInputMessage="1" showErrorMessage="1" error="リストから選択してください" sqref="P310" xr:uid="{540D72D2-A1EB-4ACD-857D-E9510E72E849}">
      <formula1>"○,　"</formula1>
    </dataValidation>
    <dataValidation type="whole" imeMode="halfAlpha" allowBlank="1" showInputMessage="1" showErrorMessage="1" error="有効な数字を入力してください。10兆円以上になる場合は、9,999,999,999と入力してください" sqref="Q310:R310" xr:uid="{E26ECA72-DC23-4836-96DD-4A199409FEB7}">
      <formula1>-9999999999</formula1>
      <formula2>9999999999</formula2>
    </dataValidation>
    <dataValidation type="list" imeMode="halfAlpha" allowBlank="1" showInputMessage="1" showErrorMessage="1" error="リストから選択してください" sqref="O311" xr:uid="{8512BD76-FE89-4E75-B2C3-929DF14212C3}">
      <formula1>"○,　"</formula1>
    </dataValidation>
    <dataValidation type="list" imeMode="halfAlpha" allowBlank="1" showInputMessage="1" showErrorMessage="1" error="リストから選択してください" sqref="P311" xr:uid="{AB98DCB0-9BE6-45A9-ABFB-7FAFB5CE4FC0}">
      <formula1>"○,　"</formula1>
    </dataValidation>
    <dataValidation type="whole" imeMode="halfAlpha" allowBlank="1" showInputMessage="1" showErrorMessage="1" error="有効な数字を入力してください。10兆円以上になる場合は、9,999,999,999と入力してください" sqref="Q311:R311" xr:uid="{126F7A66-B3D0-4AF8-9024-DB7A02C26468}">
      <formula1>-9999999999</formula1>
      <formula2>9999999999</formula2>
    </dataValidation>
    <dataValidation type="list" imeMode="halfAlpha" allowBlank="1" showInputMessage="1" showErrorMessage="1" error="リストから選択してください" sqref="O312" xr:uid="{4D34FE4C-8037-41FF-AA24-E0212B668227}">
      <formula1>"○,　"</formula1>
    </dataValidation>
    <dataValidation type="list" imeMode="halfAlpha" allowBlank="1" showInputMessage="1" showErrorMessage="1" error="リストから選択してください" sqref="P312" xr:uid="{FC917DFD-F249-4885-82A7-C7DD741A0408}">
      <formula1>"○,　"</formula1>
    </dataValidation>
    <dataValidation type="whole" imeMode="halfAlpha" allowBlank="1" showInputMessage="1" showErrorMessage="1" error="有効な数字を入力してください。10兆円以上になる場合は、9,999,999,999と入力してください" sqref="Q312:R312" xr:uid="{7045D025-1C7C-45B2-8101-E2809EA2C423}">
      <formula1>-9999999999</formula1>
      <formula2>9999999999</formula2>
    </dataValidation>
    <dataValidation type="list" imeMode="halfAlpha" allowBlank="1" showInputMessage="1" showErrorMessage="1" error="リストから選択してください" sqref="O313" xr:uid="{94CEDB64-4777-469B-855B-6EA3386DC4BE}">
      <formula1>"○,　"</formula1>
    </dataValidation>
    <dataValidation type="list" imeMode="halfAlpha" allowBlank="1" showInputMessage="1" showErrorMessage="1" error="リストから選択してください" sqref="P313" xr:uid="{8C59E0AA-23ED-408B-A4C1-1BE5BA28F765}">
      <formula1>"○,　"</formula1>
    </dataValidation>
    <dataValidation type="whole" imeMode="halfAlpha" allowBlank="1" showInputMessage="1" showErrorMessage="1" error="有効な数字を入力してください。10兆円以上になる場合は、9,999,999,999と入力してください" sqref="Q313:R313" xr:uid="{6745E72C-171C-40AE-87A8-1F85AD97797B}">
      <formula1>-9999999999</formula1>
      <formula2>9999999999</formula2>
    </dataValidation>
    <dataValidation type="list" imeMode="halfAlpha" allowBlank="1" showInputMessage="1" showErrorMessage="1" error="リストから選択してください" sqref="O314" xr:uid="{40E09421-6409-4983-BC00-B2CB5A7EC6E9}">
      <formula1>"○,　"</formula1>
    </dataValidation>
    <dataValidation type="list" imeMode="halfAlpha" allowBlank="1" showInputMessage="1" showErrorMessage="1" error="リストから選択してください" sqref="P314" xr:uid="{3E016EB1-8939-4AD9-81DF-C730B611AFE3}">
      <formula1>"○,　"</formula1>
    </dataValidation>
    <dataValidation type="whole" imeMode="halfAlpha" allowBlank="1" showInputMessage="1" showErrorMessage="1" error="有効な数字を入力してください。10兆円以上になる場合は、9,999,999,999と入力してください" sqref="Q314:R314" xr:uid="{D67C36DB-7200-4D2A-8D2B-C6884064A29E}">
      <formula1>-9999999999</formula1>
      <formula2>9999999999</formula2>
    </dataValidation>
    <dataValidation type="list" imeMode="halfAlpha" allowBlank="1" showInputMessage="1" showErrorMessage="1" error="リストから選択してください" sqref="O315" xr:uid="{46B0552E-B043-476E-B047-898D78A86F8C}">
      <formula1>"○,　"</formula1>
    </dataValidation>
    <dataValidation type="list" imeMode="halfAlpha" allowBlank="1" showInputMessage="1" showErrorMessage="1" error="リストから選択してください" sqref="P315" xr:uid="{3ABF41A2-383E-47D8-87E8-015AE63A90C1}">
      <formula1>"○,　"</formula1>
    </dataValidation>
    <dataValidation type="whole" imeMode="halfAlpha" allowBlank="1" showInputMessage="1" showErrorMessage="1" error="有効な数字を入力してください。10兆円以上になる場合は、9,999,999,999と入力してください" sqref="Q315:R315" xr:uid="{8BD5F743-A743-4717-BDD0-0414F98E04BD}">
      <formula1>-9999999999</formula1>
      <formula2>9999999999</formula2>
    </dataValidation>
    <dataValidation type="list" imeMode="halfAlpha" allowBlank="1" showInputMessage="1" showErrorMessage="1" error="リストから選択してください" sqref="O316" xr:uid="{051AEBAE-A75F-4FBB-8909-35DBDD5B6DC7}">
      <formula1>"○,　"</formula1>
    </dataValidation>
    <dataValidation type="list" imeMode="halfAlpha" allowBlank="1" showInputMessage="1" showErrorMessage="1" error="リストから選択してください" sqref="P316" xr:uid="{3404966E-B5FF-40DB-B72C-135E25180D9E}">
      <formula1>"○,　"</formula1>
    </dataValidation>
    <dataValidation type="whole" imeMode="halfAlpha" allowBlank="1" showInputMessage="1" showErrorMessage="1" error="有効な数字を入力してください。10兆円以上になる場合は、9,999,999,999と入力してください" sqref="Q316:R316" xr:uid="{B18C17BC-685A-40B4-8275-CFE41C15D04A}">
      <formula1>-9999999999</formula1>
      <formula2>9999999999</formula2>
    </dataValidation>
    <dataValidation type="list" imeMode="halfAlpha" allowBlank="1" showInputMessage="1" showErrorMessage="1" error="リストから選択してください" sqref="O317" xr:uid="{78742C1A-2662-4511-AF77-6A4C14090183}">
      <formula1>"○,　"</formula1>
    </dataValidation>
    <dataValidation type="list" imeMode="halfAlpha" allowBlank="1" showInputMessage="1" showErrorMessage="1" error="リストから選択してください" sqref="P317" xr:uid="{E458C9C9-00B1-4504-817C-24850545359F}">
      <formula1>"○,　"</formula1>
    </dataValidation>
    <dataValidation type="whole" imeMode="halfAlpha" allowBlank="1" showInputMessage="1" showErrorMessage="1" error="有効な数字を入力してください。10兆円以上になる場合は、9,999,999,999と入力してください" sqref="Q317:R317" xr:uid="{37263E01-92D1-4447-BF56-8E9CF6C1AB61}">
      <formula1>-9999999999</formula1>
      <formula2>9999999999</formula2>
    </dataValidation>
    <dataValidation type="list" imeMode="halfAlpha" allowBlank="1" showInputMessage="1" showErrorMessage="1" error="リストから選択してください" sqref="O318" xr:uid="{FF8AAD86-B838-480A-93FF-C1F9CBD6EEF7}">
      <formula1>"○,　"</formula1>
    </dataValidation>
    <dataValidation type="list" imeMode="halfAlpha" allowBlank="1" showInputMessage="1" showErrorMessage="1" error="リストから選択してください" sqref="P318" xr:uid="{F0171B27-B158-4E7D-990A-AF02300FA109}">
      <formula1>"○,　"</formula1>
    </dataValidation>
    <dataValidation type="whole" imeMode="halfAlpha" allowBlank="1" showInputMessage="1" showErrorMessage="1" error="有効な数字を入力してください。10兆円以上になる場合は、9,999,999,999と入力してください" sqref="Q318:R318" xr:uid="{F7A3E7D0-6283-4FCF-A8ED-7841AA63073A}">
      <formula1>-9999999999</formula1>
      <formula2>9999999999</formula2>
    </dataValidation>
    <dataValidation type="list" imeMode="halfAlpha" allowBlank="1" showInputMessage="1" showErrorMessage="1" error="リストから選択してください" sqref="O319" xr:uid="{94418359-DF88-4647-8BCD-80975B62897E}">
      <formula1>"○,　"</formula1>
    </dataValidation>
    <dataValidation type="list" imeMode="halfAlpha" allowBlank="1" showInputMessage="1" showErrorMessage="1" error="リストから選択してください" sqref="P319" xr:uid="{9F76D674-739C-43FE-8537-65B27C8D20C5}">
      <formula1>"○,　"</formula1>
    </dataValidation>
    <dataValidation type="whole" imeMode="halfAlpha" allowBlank="1" showInputMessage="1" showErrorMessage="1" error="有効な数字を入力してください。10兆円以上になる場合は、9,999,999,999と入力してください" sqref="Q319:R319" xr:uid="{326AE4EF-796D-47A5-A075-8C36AD4999F7}">
      <formula1>-9999999999</formula1>
      <formula2>9999999999</formula2>
    </dataValidation>
    <dataValidation type="list" imeMode="halfAlpha" allowBlank="1" showInputMessage="1" showErrorMessage="1" error="リストから選択してください" sqref="O320" xr:uid="{F645F5AF-3A57-48FD-92F4-CE8909B7BE92}">
      <formula1>"○,　"</formula1>
    </dataValidation>
    <dataValidation type="list" imeMode="halfAlpha" allowBlank="1" showInputMessage="1" showErrorMessage="1" error="リストから選択してください" sqref="P320" xr:uid="{E7FC42D6-81EF-4A0E-B32C-13DCD4C2EAEC}">
      <formula1>"○,　"</formula1>
    </dataValidation>
    <dataValidation type="whole" imeMode="halfAlpha" allowBlank="1" showInputMessage="1" showErrorMessage="1" error="有効な数字を入力してください。10兆円以上になる場合は、9,999,999,999と入力してください" sqref="Q320:R320" xr:uid="{E0C1228F-65B4-4FF8-911B-4C85E29296CB}">
      <formula1>-9999999999</formula1>
      <formula2>9999999999</formula2>
    </dataValidation>
    <dataValidation type="list" imeMode="halfAlpha" allowBlank="1" showInputMessage="1" showErrorMessage="1" error="リストから選択してください" sqref="O321" xr:uid="{655A81D8-C0C9-4022-BA40-FEFCD2766088}">
      <formula1>"○,　"</formula1>
    </dataValidation>
    <dataValidation type="list" imeMode="halfAlpha" allowBlank="1" showInputMessage="1" showErrorMessage="1" error="リストから選択してください" sqref="P321" xr:uid="{3E2A66CA-3C6F-4DDB-97FF-6CFB338D1318}">
      <formula1>"○,　"</formula1>
    </dataValidation>
    <dataValidation type="whole" imeMode="halfAlpha" allowBlank="1" showInputMessage="1" showErrorMessage="1" error="有効な数字を入力してください。10兆円以上になる場合は、9,999,999,999と入力してください" sqref="Q321:R321" xr:uid="{E869D82E-EC25-452B-852E-9D0256F77404}">
      <formula1>-9999999999</formula1>
      <formula2>9999999999</formula2>
    </dataValidation>
    <dataValidation type="list" imeMode="halfAlpha" allowBlank="1" showInputMessage="1" showErrorMessage="1" error="リストから選択してください" sqref="O322" xr:uid="{D378F8C8-77FE-47CE-A170-39692AFD714A}">
      <formula1>"○,　"</formula1>
    </dataValidation>
    <dataValidation type="list" imeMode="halfAlpha" allowBlank="1" showInputMessage="1" showErrorMessage="1" error="リストから選択してください" sqref="P322" xr:uid="{06D99DFB-CBEE-4F9E-A02C-8B7B0E3AEE0B}">
      <formula1>"○,　"</formula1>
    </dataValidation>
    <dataValidation type="whole" imeMode="halfAlpha" allowBlank="1" showInputMessage="1" showErrorMessage="1" error="有効な数字を入力してください。10兆円以上になる場合は、9,999,999,999と入力してください" sqref="Q322:R322" xr:uid="{71087CEA-091D-4197-B62B-E6204E13FD72}">
      <formula1>-9999999999</formula1>
      <formula2>9999999999</formula2>
    </dataValidation>
    <dataValidation type="list" imeMode="halfAlpha" allowBlank="1" showInputMessage="1" showErrorMessage="1" error="リストから選択してください" sqref="O323" xr:uid="{10DFA6A5-E4F8-49B4-920B-CF49B49E0441}">
      <formula1>"○,　"</formula1>
    </dataValidation>
    <dataValidation type="list" imeMode="halfAlpha" allowBlank="1" showInputMessage="1" showErrorMessage="1" error="リストから選択してください" sqref="P323" xr:uid="{22732AA8-8687-47A2-88C7-6CD3860EC574}">
      <formula1>"○,　"</formula1>
    </dataValidation>
    <dataValidation type="whole" imeMode="halfAlpha" allowBlank="1" showInputMessage="1" showErrorMessage="1" error="有効な数字を入力してください。10兆円以上になる場合は、9,999,999,999と入力してください" sqref="Q323:R323" xr:uid="{EB05AB62-FDF7-4400-B57D-11621B9F3896}">
      <formula1>-9999999999</formula1>
      <formula2>9999999999</formula2>
    </dataValidation>
    <dataValidation type="list" imeMode="halfAlpha" allowBlank="1" showInputMessage="1" showErrorMessage="1" error="リストから選択してください" sqref="O324" xr:uid="{033CE606-9001-4CD4-A698-014BE1149595}">
      <formula1>"○,　"</formula1>
    </dataValidation>
    <dataValidation type="list" imeMode="halfAlpha" allowBlank="1" showInputMessage="1" showErrorMessage="1" error="リストから選択してください" sqref="P324" xr:uid="{8C4530B7-8465-4107-B903-332EA1F10F01}">
      <formula1>"○,　"</formula1>
    </dataValidation>
    <dataValidation type="whole" imeMode="halfAlpha" allowBlank="1" showInputMessage="1" showErrorMessage="1" error="有効な数字を入力してください。10兆円以上になる場合は、9,999,999,999と入力してください" sqref="Q324:R324" xr:uid="{D6ABE30E-2759-4CE7-8C31-0D1CFB57001B}">
      <formula1>-9999999999</formula1>
      <formula2>9999999999</formula2>
    </dataValidation>
    <dataValidation type="list" imeMode="halfAlpha" allowBlank="1" showInputMessage="1" showErrorMessage="1" error="リストから選択してください" sqref="O325" xr:uid="{E82F0E04-28A8-442C-BFC3-9EDE9C94A7E6}">
      <formula1>"○,　"</formula1>
    </dataValidation>
    <dataValidation type="list" imeMode="halfAlpha" allowBlank="1" showInputMessage="1" showErrorMessage="1" error="リストから選択してください" sqref="P325" xr:uid="{4C13F807-09CE-4528-AB3A-C26547BBC697}">
      <formula1>"○,　"</formula1>
    </dataValidation>
    <dataValidation type="whole" imeMode="halfAlpha" allowBlank="1" showInputMessage="1" showErrorMessage="1" error="有効な数字を入力してください。10兆円以上になる場合は、9,999,999,999と入力してください" sqref="Q325:R325" xr:uid="{25A15FDD-2A7E-47BC-ADE4-E930355C4109}">
      <formula1>-9999999999</formula1>
      <formula2>9999999999</formula2>
    </dataValidation>
    <dataValidation type="list" imeMode="halfAlpha" allowBlank="1" showInputMessage="1" showErrorMessage="1" error="リストから選択してください" sqref="O326" xr:uid="{295430EE-6B59-41D2-B61B-E7012388CD1B}">
      <formula1>"○,　"</formula1>
    </dataValidation>
    <dataValidation type="list" imeMode="halfAlpha" allowBlank="1" showInputMessage="1" showErrorMessage="1" error="リストから選択してください" sqref="P326" xr:uid="{27FC65D0-21FB-48E2-9CA6-FDE61BE88F0A}">
      <formula1>"○,　"</formula1>
    </dataValidation>
    <dataValidation type="whole" imeMode="halfAlpha" allowBlank="1" showInputMessage="1" showErrorMessage="1" error="有効な数字を入力してください。10兆円以上になる場合は、9,999,999,999と入力してください" sqref="Q326:R326" xr:uid="{502DEA8E-E5BF-4F77-9C0E-634369741EB2}">
      <formula1>-9999999999</formula1>
      <formula2>9999999999</formula2>
    </dataValidation>
    <dataValidation type="list" imeMode="halfAlpha" allowBlank="1" showInputMessage="1" showErrorMessage="1" error="リストから選択してください" sqref="O327" xr:uid="{B0796930-9C48-4461-9FE8-81ABDE73D6EA}">
      <formula1>"○,　"</formula1>
    </dataValidation>
    <dataValidation type="list" imeMode="halfAlpha" allowBlank="1" showInputMessage="1" showErrorMessage="1" error="リストから選択してください" sqref="P327" xr:uid="{285A8437-0E64-4F57-8055-B042AF2E2FE3}">
      <formula1>"○,　"</formula1>
    </dataValidation>
    <dataValidation type="whole" imeMode="halfAlpha" allowBlank="1" showInputMessage="1" showErrorMessage="1" error="有効な数字を入力してください。10兆円以上になる場合は、9,999,999,999と入力してください" sqref="Q327:R327" xr:uid="{714D6DC0-4A4C-4FC4-BCFC-F4F49E7547CE}">
      <formula1>-9999999999</formula1>
      <formula2>9999999999</formula2>
    </dataValidation>
    <dataValidation type="list" imeMode="halfAlpha" allowBlank="1" showInputMessage="1" showErrorMessage="1" error="リストから選択してください" sqref="O328" xr:uid="{75C66F8B-6CAF-47AD-BD7D-DD165EA4B0C9}">
      <formula1>"○,　"</formula1>
    </dataValidation>
    <dataValidation type="list" imeMode="halfAlpha" allowBlank="1" showInputMessage="1" showErrorMessage="1" error="リストから選択してください" sqref="P328" xr:uid="{92CDBE18-6274-48E4-9517-048796C8A6FB}">
      <formula1>"○,　"</formula1>
    </dataValidation>
    <dataValidation type="whole" imeMode="halfAlpha" allowBlank="1" showInputMessage="1" showErrorMessage="1" error="有効な数字を入力してください。10兆円以上になる場合は、9,999,999,999と入力してください" sqref="Q328:R328" xr:uid="{453EF947-011F-48E0-9E42-6DFE5B071C02}">
      <formula1>-9999999999</formula1>
      <formula2>9999999999</formula2>
    </dataValidation>
    <dataValidation type="list" imeMode="halfAlpha" allowBlank="1" showInputMessage="1" showErrorMessage="1" error="リストから選択してください" sqref="O329" xr:uid="{D7A74635-EB1E-486D-93DB-510B3041A69E}">
      <formula1>"○,　"</formula1>
    </dataValidation>
    <dataValidation type="list" imeMode="halfAlpha" allowBlank="1" showInputMessage="1" showErrorMessage="1" error="リストから選択してください" sqref="P329" xr:uid="{ABA8B7D2-8ABA-4AE2-AE6B-07457F8141EA}">
      <formula1>"○,　"</formula1>
    </dataValidation>
    <dataValidation type="whole" imeMode="halfAlpha" allowBlank="1" showInputMessage="1" showErrorMessage="1" error="有効な数字を入力してください。10兆円以上になる場合は、9,999,999,999と入力してください" sqref="Q329:R329" xr:uid="{9AFA349B-FE3C-49FB-97AC-D5F4E79C4E53}">
      <formula1>-9999999999</formula1>
      <formula2>9999999999</formula2>
    </dataValidation>
    <dataValidation type="list" imeMode="halfAlpha" allowBlank="1" showInputMessage="1" showErrorMessage="1" error="リストから選択してください" sqref="O330" xr:uid="{0FAC934C-43A0-4250-B3DF-45570716B37F}">
      <formula1>"○,　"</formula1>
    </dataValidation>
    <dataValidation type="list" imeMode="halfAlpha" allowBlank="1" showInputMessage="1" showErrorMessage="1" error="リストから選択してください" sqref="P330" xr:uid="{52200AD1-79AD-4F5D-8747-B6B64099E50E}">
      <formula1>"○,　"</formula1>
    </dataValidation>
    <dataValidation type="whole" imeMode="halfAlpha" allowBlank="1" showInputMessage="1" showErrorMessage="1" error="有効な数字を入力してください。10兆円以上になる場合は、9,999,999,999と入力してください" sqref="Q330:R330" xr:uid="{5D3D0754-30EB-43C3-9124-07B291F74D62}">
      <formula1>-9999999999</formula1>
      <formula2>9999999999</formula2>
    </dataValidation>
    <dataValidation type="list" imeMode="halfAlpha" allowBlank="1" showInputMessage="1" showErrorMessage="1" error="リストから選択してください" sqref="O331" xr:uid="{14D13C1C-58B4-444A-88ED-0DAF203B7208}">
      <formula1>"○,　"</formula1>
    </dataValidation>
    <dataValidation type="list" imeMode="halfAlpha" allowBlank="1" showInputMessage="1" showErrorMessage="1" error="リストから選択してください" sqref="P331" xr:uid="{9966A375-C08E-43F0-91BC-27CE6571E08D}">
      <formula1>"○,　"</formula1>
    </dataValidation>
    <dataValidation type="whole" imeMode="halfAlpha" allowBlank="1" showInputMessage="1" showErrorMessage="1" error="有効な数字を入力してください。10兆円以上になる場合は、9,999,999,999と入力してください" sqref="Q331:R331" xr:uid="{9EF9AD3C-1629-487E-9A91-0F5EB3BED29D}">
      <formula1>-9999999999</formula1>
      <formula2>9999999999</formula2>
    </dataValidation>
    <dataValidation type="list" imeMode="halfAlpha" allowBlank="1" showInputMessage="1" showErrorMessage="1" error="リストから選択してください" sqref="O332" xr:uid="{85C2373B-6B85-4460-9BC4-12056FB997AB}">
      <formula1>"○,　"</formula1>
    </dataValidation>
    <dataValidation type="list" imeMode="halfAlpha" allowBlank="1" showInputMessage="1" showErrorMessage="1" error="リストから選択してください" sqref="P332" xr:uid="{E755BEF5-D763-4167-9413-ADDC053D7C7E}">
      <formula1>"○,　"</formula1>
    </dataValidation>
    <dataValidation type="whole" imeMode="halfAlpha" allowBlank="1" showInputMessage="1" showErrorMessage="1" error="有効な数字を入力してください。10兆円以上になる場合は、9,999,999,999と入力してください" sqref="Q332:R332" xr:uid="{EFFA99A1-E105-4D14-A927-B433F79A5D2E}">
      <formula1>-9999999999</formula1>
      <formula2>9999999999</formula2>
    </dataValidation>
    <dataValidation type="list" imeMode="halfAlpha" allowBlank="1" showInputMessage="1" showErrorMessage="1" error="リストから選択してください" sqref="O333" xr:uid="{9FC31199-98F8-439F-B053-BDCE325DD501}">
      <formula1>"○,　"</formula1>
    </dataValidation>
    <dataValidation type="list" imeMode="halfAlpha" allowBlank="1" showInputMessage="1" showErrorMessage="1" error="リストから選択してください" sqref="P333" xr:uid="{38EA4F23-2338-4805-AE1A-022007EEE9A0}">
      <formula1>"○,　"</formula1>
    </dataValidation>
    <dataValidation type="whole" imeMode="halfAlpha" allowBlank="1" showInputMessage="1" showErrorMessage="1" error="有効な数字を入力してください。10兆円以上になる場合は、9,999,999,999と入力してください" sqref="Q333:R333" xr:uid="{6514633B-9074-49DA-8295-4204D3015284}">
      <formula1>-9999999999</formula1>
      <formula2>9999999999</formula2>
    </dataValidation>
    <dataValidation type="list" imeMode="halfAlpha" allowBlank="1" showInputMessage="1" showErrorMessage="1" error="リストから選択してください" sqref="O334" xr:uid="{51D53D11-6E99-44D7-9EEA-8DCCFC518BB8}">
      <formula1>"○,　"</formula1>
    </dataValidation>
    <dataValidation type="list" imeMode="halfAlpha" allowBlank="1" showInputMessage="1" showErrorMessage="1" error="リストから選択してください" sqref="P334" xr:uid="{230C99CA-58C0-4526-A82F-E4EF7C2D7819}">
      <formula1>"○,　"</formula1>
    </dataValidation>
    <dataValidation type="whole" imeMode="halfAlpha" allowBlank="1" showInputMessage="1" showErrorMessage="1" error="有効な数字を入力してください。10兆円以上になる場合は、9,999,999,999と入力してください" sqref="Q334:R334" xr:uid="{3A1D053C-407A-40DD-BBFB-719BED30F6F2}">
      <formula1>-9999999999</formula1>
      <formula2>9999999999</formula2>
    </dataValidation>
    <dataValidation type="list" imeMode="halfAlpha" allowBlank="1" showInputMessage="1" showErrorMessage="1" error="リストから選択してください" sqref="O335" xr:uid="{9CCF80B7-B483-45E9-8064-9169A072AC9B}">
      <formula1>"○,　"</formula1>
    </dataValidation>
    <dataValidation type="list" imeMode="halfAlpha" allowBlank="1" showInputMessage="1" showErrorMessage="1" error="リストから選択してください" sqref="P335" xr:uid="{D6387BB3-D30A-487E-82B3-5DA66B556BA8}">
      <formula1>"○,　"</formula1>
    </dataValidation>
    <dataValidation type="whole" imeMode="halfAlpha" allowBlank="1" showInputMessage="1" showErrorMessage="1" error="有効な数字を入力してください。10兆円以上になる場合は、9,999,999,999と入力してください" sqref="Q335:R335" xr:uid="{57A1AAD7-ED3D-414D-BDDE-0B88BDCF219E}">
      <formula1>-9999999999</formula1>
      <formula2>9999999999</formula2>
    </dataValidation>
    <dataValidation type="list" imeMode="halfAlpha" allowBlank="1" showInputMessage="1" showErrorMessage="1" error="リストから選択してください" sqref="O336" xr:uid="{50AEF04D-FD7C-4FE7-A8A0-1F189E107DB1}">
      <formula1>"○,　"</formula1>
    </dataValidation>
    <dataValidation type="list" imeMode="halfAlpha" allowBlank="1" showInputMessage="1" showErrorMessage="1" error="リストから選択してください" sqref="P336" xr:uid="{B1565D4F-66CB-472F-8608-F49415A3AC3D}">
      <formula1>"○,　"</formula1>
    </dataValidation>
    <dataValidation type="whole" imeMode="halfAlpha" allowBlank="1" showInputMessage="1" showErrorMessage="1" error="有効な数字を入力してください。10兆円以上になる場合は、9,999,999,999と入力してください" sqref="Q336:R336" xr:uid="{CA70057B-3BAD-4D34-B762-9B265E4BB10C}">
      <formula1>-9999999999</formula1>
      <formula2>9999999999</formula2>
    </dataValidation>
    <dataValidation type="list" imeMode="halfAlpha" allowBlank="1" showInputMessage="1" showErrorMessage="1" error="リストから選択してください" sqref="O337" xr:uid="{5A67CB37-5C73-48A3-8888-F98E3A356166}">
      <formula1>"○,　"</formula1>
    </dataValidation>
    <dataValidation type="list" imeMode="halfAlpha" allowBlank="1" showInputMessage="1" showErrorMessage="1" error="リストから選択してください" sqref="P337" xr:uid="{B7D6968E-0950-4356-B879-5B378FF0A630}">
      <formula1>"○,　"</formula1>
    </dataValidation>
    <dataValidation type="whole" imeMode="halfAlpha" allowBlank="1" showInputMessage="1" showErrorMessage="1" error="有効な数字を入力してください。10兆円以上になる場合は、9,999,999,999と入力してください" sqref="Q337:R337" xr:uid="{229F1DDC-44C8-4608-B072-78A245ADE79B}">
      <formula1>-9999999999</formula1>
      <formula2>9999999999</formula2>
    </dataValidation>
    <dataValidation type="list" imeMode="halfAlpha" allowBlank="1" showInputMessage="1" showErrorMessage="1" error="リストから選択してください" sqref="O338" xr:uid="{3E7E1606-AF72-4776-BE1B-8898AE624460}">
      <formula1>"○,　"</formula1>
    </dataValidation>
    <dataValidation type="list" imeMode="halfAlpha" allowBlank="1" showInputMessage="1" showErrorMessage="1" error="リストから選択してください" sqref="P338" xr:uid="{0EA1F65C-C929-4B9A-AFDE-E349C645F117}">
      <formula1>"○,　"</formula1>
    </dataValidation>
    <dataValidation type="whole" imeMode="halfAlpha" allowBlank="1" showInputMessage="1" showErrorMessage="1" error="有効な数字を入力してください。10兆円以上になる場合は、9,999,999,999と入力してください" sqref="Q338:R338" xr:uid="{E0CAF25E-48BC-445E-A098-B27019B967AB}">
      <formula1>-9999999999</formula1>
      <formula2>9999999999</formula2>
    </dataValidation>
    <dataValidation type="list" imeMode="halfAlpha" allowBlank="1" showInputMessage="1" showErrorMessage="1" error="リストから選択してください" sqref="O339" xr:uid="{A0B9A142-5506-49B3-A7F4-60D093ABE12E}">
      <formula1>"○,　"</formula1>
    </dataValidation>
    <dataValidation type="list" imeMode="halfAlpha" allowBlank="1" showInputMessage="1" showErrorMessage="1" error="リストから選択してください" sqref="P339" xr:uid="{387049B6-F4EC-437D-BDA6-D3F8191E3C19}">
      <formula1>"○,　"</formula1>
    </dataValidation>
    <dataValidation type="whole" imeMode="halfAlpha" allowBlank="1" showInputMessage="1" showErrorMessage="1" error="有効な数字を入力してください。10兆円以上になる場合は、9,999,999,999と入力してください" sqref="Q339:R339" xr:uid="{56FDCB9B-9413-4A81-B52E-478E5263D631}">
      <formula1>-9999999999</formula1>
      <formula2>9999999999</formula2>
    </dataValidation>
    <dataValidation type="list" imeMode="halfAlpha" allowBlank="1" showInputMessage="1" showErrorMessage="1" error="リストから選択してください" sqref="O340" xr:uid="{D47FBC0F-5B44-4F2F-A70D-A9A0AA5CB11B}">
      <formula1>"○,　"</formula1>
    </dataValidation>
    <dataValidation type="list" imeMode="halfAlpha" allowBlank="1" showInputMessage="1" showErrorMessage="1" error="リストから選択してください" sqref="P340" xr:uid="{3643575A-F7FA-4519-BCD1-7E1CA894626F}">
      <formula1>"○,　"</formula1>
    </dataValidation>
    <dataValidation type="whole" imeMode="halfAlpha" allowBlank="1" showInputMessage="1" showErrorMessage="1" error="有効な数字を入力してください。10兆円以上になる場合は、9,999,999,999と入力してください" sqref="Q340:R340" xr:uid="{A90EF8DF-9F5D-4E5D-B8F0-6A5C8FF8ED8E}">
      <formula1>-9999999999</formula1>
      <formula2>9999999999</formula2>
    </dataValidation>
    <dataValidation type="list" imeMode="halfAlpha" allowBlank="1" showInputMessage="1" showErrorMessage="1" error="リストから選択してください" sqref="O341" xr:uid="{D9903ADF-69A4-469A-993E-76A6E7503D3D}">
      <formula1>"○,　"</formula1>
    </dataValidation>
    <dataValidation type="list" imeMode="halfAlpha" allowBlank="1" showInputMessage="1" showErrorMessage="1" error="リストから選択してください" sqref="P341" xr:uid="{E71EC943-2E42-4B41-96B7-BF17F51A046D}">
      <formula1>"○,　"</formula1>
    </dataValidation>
    <dataValidation type="whole" imeMode="halfAlpha" allowBlank="1" showInputMessage="1" showErrorMessage="1" error="有効な数字を入力してください。10兆円以上になる場合は、9,999,999,999と入力してください" sqref="Q341:R341" xr:uid="{243DBBB1-131A-4A13-93BB-10C672359D37}">
      <formula1>-9999999999</formula1>
      <formula2>9999999999</formula2>
    </dataValidation>
    <dataValidation type="list" imeMode="halfAlpha" allowBlank="1" showInputMessage="1" showErrorMessage="1" error="リストから選択してください" sqref="O342" xr:uid="{23E160D2-81AE-4AF0-8339-E9A7CBF0A10C}">
      <formula1>"○,　"</formula1>
    </dataValidation>
    <dataValidation type="list" imeMode="halfAlpha" allowBlank="1" showInputMessage="1" showErrorMessage="1" error="リストから選択してください" sqref="P342" xr:uid="{45F59180-E4F0-4D3E-AA6E-28CB757A35F2}">
      <formula1>"○,　"</formula1>
    </dataValidation>
    <dataValidation type="whole" imeMode="halfAlpha" allowBlank="1" showInputMessage="1" showErrorMessage="1" error="有効な数字を入力してください。10兆円以上になる場合は、9,999,999,999と入力してください" sqref="Q342:R342" xr:uid="{62E02343-2682-4BE9-8EE8-19DE5AF8D5B0}">
      <formula1>-9999999999</formula1>
      <formula2>9999999999</formula2>
    </dataValidation>
    <dataValidation type="list" imeMode="halfAlpha" allowBlank="1" showInputMessage="1" showErrorMessage="1" error="リストから選択してください" sqref="O343" xr:uid="{D9FD5A05-C150-4188-85CA-311E98C9F566}">
      <formula1>"○,　"</formula1>
    </dataValidation>
    <dataValidation type="list" imeMode="halfAlpha" allowBlank="1" showInputMessage="1" showErrorMessage="1" error="リストから選択してください" sqref="P343" xr:uid="{589E151F-C33E-4662-9190-098A28874F90}">
      <formula1>"○,　"</formula1>
    </dataValidation>
    <dataValidation type="whole" imeMode="halfAlpha" allowBlank="1" showInputMessage="1" showErrorMessage="1" error="有効な数字を入力してください。10兆円以上になる場合は、9,999,999,999と入力してください" sqref="Q343:R343" xr:uid="{7CDEEDC6-C71A-4EFE-BF77-C56D9B668935}">
      <formula1>-9999999999</formula1>
      <formula2>9999999999</formula2>
    </dataValidation>
    <dataValidation type="list" imeMode="halfAlpha" allowBlank="1" showInputMessage="1" showErrorMessage="1" error="リストから選択してください" sqref="O344" xr:uid="{F9F21966-6182-4FE0-8924-38A49DE2E9AB}">
      <formula1>"○,　"</formula1>
    </dataValidation>
    <dataValidation type="list" imeMode="halfAlpha" allowBlank="1" showInputMessage="1" showErrorMessage="1" error="リストから選択してください" sqref="P344" xr:uid="{A0791ED8-CFE0-4941-826B-446E6CCE04B2}">
      <formula1>"○,　"</formula1>
    </dataValidation>
    <dataValidation type="whole" imeMode="halfAlpha" allowBlank="1" showInputMessage="1" showErrorMessage="1" error="有効な数字を入力してください。10兆円以上になる場合は、9,999,999,999と入力してください" sqref="Q344:R344" xr:uid="{83724CE8-FE28-4303-9DDD-BF129E369EE9}">
      <formula1>-9999999999</formula1>
      <formula2>9999999999</formula2>
    </dataValidation>
    <dataValidation type="list" imeMode="halfAlpha" allowBlank="1" showInputMessage="1" showErrorMessage="1" error="リストから選択してください" sqref="O345" xr:uid="{352F0477-83E6-4F36-AD64-8F17B73D0CBF}">
      <formula1>"○,　"</formula1>
    </dataValidation>
    <dataValidation type="list" imeMode="halfAlpha" allowBlank="1" showInputMessage="1" showErrorMessage="1" error="リストから選択してください" sqref="P345" xr:uid="{5F108D42-862B-4ACF-B9BD-EB5088C04B0F}">
      <formula1>"○,　"</formula1>
    </dataValidation>
    <dataValidation type="whole" imeMode="halfAlpha" allowBlank="1" showInputMessage="1" showErrorMessage="1" error="有効な数字を入力してください。10兆円以上になる場合は、9,999,999,999と入力してください" sqref="Q345:R345" xr:uid="{55661AE6-FC40-46F5-BC43-411DD73A94B7}">
      <formula1>-9999999999</formula1>
      <formula2>9999999999</formula2>
    </dataValidation>
    <dataValidation type="list" imeMode="halfAlpha" allowBlank="1" showInputMessage="1" showErrorMessage="1" error="リストから選択してください" sqref="O346" xr:uid="{E0E0A7FE-FE57-4736-849C-8A25E80468E5}">
      <formula1>"○,　"</formula1>
    </dataValidation>
    <dataValidation type="list" imeMode="halfAlpha" allowBlank="1" showInputMessage="1" showErrorMessage="1" error="リストから選択してください" sqref="P346" xr:uid="{34A650CE-7222-4F5B-BC16-71F21DB60D15}">
      <formula1>"○,　"</formula1>
    </dataValidation>
    <dataValidation type="whole" imeMode="halfAlpha" allowBlank="1" showInputMessage="1" showErrorMessage="1" error="有効な数字を入力してください。10兆円以上になる場合は、9,999,999,999と入力してください" sqref="Q346:R346" xr:uid="{948505CB-3BF6-425B-AFEA-1A15A0FE5D30}">
      <formula1>-9999999999</formula1>
      <formula2>9999999999</formula2>
    </dataValidation>
    <dataValidation type="list" imeMode="halfAlpha" allowBlank="1" showInputMessage="1" showErrorMessage="1" error="リストから選択してください" sqref="O347" xr:uid="{354749D1-FF6F-4D6C-A882-FED1F5280F54}">
      <formula1>"○,　"</formula1>
    </dataValidation>
    <dataValidation type="whole" imeMode="halfAlpha" allowBlank="1" showInputMessage="1" showErrorMessage="1" error="有効な数字を入力してください。10兆円以上になる場合は、9,999,999,999と入力してください" sqref="Q347:R347" xr:uid="{85B7AA2D-4ECA-4025-8336-8AC644884487}">
      <formula1>-9999999999</formula1>
      <formula2>9999999999</formula2>
    </dataValidation>
    <dataValidation type="list" imeMode="halfAlpha" allowBlank="1" showInputMessage="1" showErrorMessage="1" error="リストから選択してください" sqref="O348" xr:uid="{1E36D5F6-AC48-48EF-911E-045CCF9C3C47}">
      <formula1>"○,　"</formula1>
    </dataValidation>
    <dataValidation type="whole" imeMode="halfAlpha" allowBlank="1" showInputMessage="1" showErrorMessage="1" error="有効な数字を入力してください。10兆円以上になる場合は、9,999,999,999と入力してください" sqref="Q348:R348" xr:uid="{DDA8A166-6923-4824-AF1B-AF94BDC0C384}">
      <formula1>-9999999999</formula1>
      <formula2>9999999999</formula2>
    </dataValidation>
    <dataValidation type="list" imeMode="halfAlpha" allowBlank="1" showInputMessage="1" showErrorMessage="1" error="リストから選択してください" sqref="O349" xr:uid="{B8644CCA-38EB-4BFD-BB33-1CC1D94E2620}">
      <formula1>"○,　"</formula1>
    </dataValidation>
    <dataValidation type="whole" imeMode="halfAlpha" allowBlank="1" showInputMessage="1" showErrorMessage="1" error="有効な数字を入力してください。10兆円以上になる場合は、9,999,999,999と入力してください" sqref="Q349:R349" xr:uid="{50F38D59-6C41-403A-B559-A00436A73A59}">
      <formula1>-9999999999</formula1>
      <formula2>9999999999</formula2>
    </dataValidation>
    <dataValidation type="list" imeMode="halfAlpha" allowBlank="1" showInputMessage="1" showErrorMessage="1" error="リストから選択してください" sqref="O350" xr:uid="{B4E95A82-92DD-4889-9880-0E9672EEF9A1}">
      <formula1>"○,　"</formula1>
    </dataValidation>
    <dataValidation type="whole" imeMode="halfAlpha" allowBlank="1" showInputMessage="1" showErrorMessage="1" error="有効な数字を入力してください。10兆円以上になる場合は、9,999,999,999と入力してください" sqref="Q350:R350" xr:uid="{94C1DD45-0407-4CBA-B40B-F546FE7CBF27}">
      <formula1>-9999999999</formula1>
      <formula2>9999999999</formula2>
    </dataValidation>
    <dataValidation type="list" imeMode="halfAlpha" allowBlank="1" showInputMessage="1" showErrorMessage="1" error="リストから選択してください" sqref="O351" xr:uid="{804DBD2E-7A12-4116-AA34-E5228878F7D7}">
      <formula1>"○,　"</formula1>
    </dataValidation>
    <dataValidation type="whole" imeMode="halfAlpha" allowBlank="1" showInputMessage="1" showErrorMessage="1" error="有効な数字を入力してください。10兆円以上になる場合は、9,999,999,999と入力してください" sqref="Q351:R351" xr:uid="{ECC1B4CC-BABD-411E-B142-FB487B8DD067}">
      <formula1>-9999999999</formula1>
      <formula2>9999999999</formula2>
    </dataValidation>
    <dataValidation type="list" imeMode="halfAlpha" allowBlank="1" showInputMessage="1" showErrorMessage="1" error="リストから選択してください" sqref="O352" xr:uid="{3367F7D8-2CE0-4D01-B10D-D56BE6CA721C}">
      <formula1>"○,　"</formula1>
    </dataValidation>
    <dataValidation type="whole" imeMode="halfAlpha" allowBlank="1" showInputMessage="1" showErrorMessage="1" error="有効な数字を入力してください。10兆円以上になる場合は、9,999,999,999と入力してください" sqref="Q352:R352" xr:uid="{E6956D95-A020-470A-BAA7-207DBCB1AF1B}">
      <formula1>-9999999999</formula1>
      <formula2>9999999999</formula2>
    </dataValidation>
    <dataValidation type="list" imeMode="halfAlpha" allowBlank="1" showInputMessage="1" showErrorMessage="1" error="リストから選択してください" sqref="O353" xr:uid="{F7517369-1110-4E74-8045-CB69D18361C6}">
      <formula1>"○,　"</formula1>
    </dataValidation>
    <dataValidation type="whole" imeMode="halfAlpha" allowBlank="1" showInputMessage="1" showErrorMessage="1" error="有効な数字を入力してください。10兆円以上になる場合は、9,999,999,999と入力してください" sqref="Q353:R353" xr:uid="{CE80D7BE-5681-4B93-A8ED-C83EFF154142}">
      <formula1>-9999999999</formula1>
      <formula2>9999999999</formula2>
    </dataValidation>
    <dataValidation type="list" imeMode="halfAlpha" allowBlank="1" showInputMessage="1" showErrorMessage="1" error="リストから選択してください" sqref="O354" xr:uid="{0AC1C096-420B-4A75-9B1E-EE1FEA2E719E}">
      <formula1>"○,　"</formula1>
    </dataValidation>
    <dataValidation type="whole" imeMode="halfAlpha" allowBlank="1" showInputMessage="1" showErrorMessage="1" error="有効な数字を入力してください。10兆円以上になる場合は、9,999,999,999と入力してください" sqref="Q354:R354" xr:uid="{DCADAFCD-8A72-45E5-8367-3BC94A97A01D}">
      <formula1>-9999999999</formula1>
      <formula2>9999999999</formula2>
    </dataValidation>
    <dataValidation type="list" imeMode="halfAlpha" allowBlank="1" showInputMessage="1" showErrorMessage="1" error="リストから選択してください" sqref="O355" xr:uid="{F4D42DF1-A2A9-4252-8FDB-91A542026A9A}">
      <formula1>"○,　"</formula1>
    </dataValidation>
    <dataValidation type="whole" imeMode="halfAlpha" allowBlank="1" showInputMessage="1" showErrorMessage="1" error="有効な数字を入力してください。10兆円以上になる場合は、9,999,999,999と入力してください" sqref="Q355:R355" xr:uid="{3E753898-5A68-4BDD-A80E-57FFEC1F7EFC}">
      <formula1>-9999999999</formula1>
      <formula2>9999999999</formula2>
    </dataValidation>
    <dataValidation type="list" imeMode="halfAlpha" allowBlank="1" showInputMessage="1" showErrorMessage="1" error="リストから選択してください" sqref="O356" xr:uid="{EBC52089-F383-482D-B640-5F6B0F6A45E1}">
      <formula1>"○,　"</formula1>
    </dataValidation>
    <dataValidation type="list" imeMode="halfAlpha" allowBlank="1" showInputMessage="1" showErrorMessage="1" error="リストから選択してください" sqref="P356" xr:uid="{8899E615-CAC0-43DB-9605-36D5C90746B4}">
      <formula1>"○,　"</formula1>
    </dataValidation>
    <dataValidation type="whole" imeMode="halfAlpha" allowBlank="1" showInputMessage="1" showErrorMessage="1" error="有効な数字を入力してください。10兆円以上になる場合は、9,999,999,999と入力してください" sqref="Q356:R356" xr:uid="{F063C900-4F9F-4CF9-A169-08E9E6EB4A24}">
      <formula1>-9999999999</formula1>
      <formula2>9999999999</formula2>
    </dataValidation>
    <dataValidation type="list" imeMode="halfAlpha" allowBlank="1" showInputMessage="1" showErrorMessage="1" error="リストから選択してください" sqref="O357" xr:uid="{7AD924C8-29A7-4428-A148-E4D0720A7C33}">
      <formula1>"○,　"</formula1>
    </dataValidation>
    <dataValidation type="list" imeMode="halfAlpha" allowBlank="1" showInputMessage="1" showErrorMessage="1" error="リストから選択してください" sqref="P357" xr:uid="{4387A553-8700-4EE6-9410-DBA853407DA1}">
      <formula1>"○,　"</formula1>
    </dataValidation>
    <dataValidation type="whole" imeMode="halfAlpha" allowBlank="1" showInputMessage="1" showErrorMessage="1" error="有効な数字を入力してください。10兆円以上になる場合は、9,999,999,999と入力してください" sqref="Q357:R357" xr:uid="{C90341F9-0E31-4C03-8BC1-200F1A1FFBEB}">
      <formula1>-9999999999</formula1>
      <formula2>9999999999</formula2>
    </dataValidation>
    <dataValidation type="list" imeMode="halfAlpha" allowBlank="1" showInputMessage="1" showErrorMessage="1" error="リストから選択してください" sqref="O358" xr:uid="{0A7A3F85-DA16-4EF3-8219-72796A391B3B}">
      <formula1>"○,　"</formula1>
    </dataValidation>
    <dataValidation type="list" imeMode="halfAlpha" allowBlank="1" showInputMessage="1" showErrorMessage="1" error="リストから選択してください" sqref="P358" xr:uid="{E6EB1639-C13F-4DBD-B136-1F5EDE28930A}">
      <formula1>"○,　"</formula1>
    </dataValidation>
    <dataValidation type="whole" imeMode="halfAlpha" allowBlank="1" showInputMessage="1" showErrorMessage="1" error="有効な数字を入力してください。10兆円以上になる場合は、9,999,999,999と入力してください" sqref="Q358:R358" xr:uid="{413D5E5D-FE86-4B8A-8BE8-4FFD9C587656}">
      <formula1>-9999999999</formula1>
      <formula2>9999999999</formula2>
    </dataValidation>
    <dataValidation type="list" imeMode="halfAlpha" allowBlank="1" showInputMessage="1" showErrorMessage="1" error="リストから選択してください" sqref="O359" xr:uid="{993D203D-BF5E-44C4-BEF6-376455D83066}">
      <formula1>"○,　"</formula1>
    </dataValidation>
    <dataValidation type="list" imeMode="halfAlpha" allowBlank="1" showInputMessage="1" showErrorMessage="1" error="リストから選択してください" sqref="P359" xr:uid="{82AC7C52-4743-4DED-830C-C70AE327ED38}">
      <formula1>"○,　"</formula1>
    </dataValidation>
    <dataValidation type="whole" imeMode="halfAlpha" allowBlank="1" showInputMessage="1" showErrorMessage="1" error="有効な数字を入力してください。10兆円以上になる場合は、9,999,999,999と入力してください" sqref="Q359:R359" xr:uid="{7F3C929E-8EB1-4383-9359-5F0308A61801}">
      <formula1>-9999999999</formula1>
      <formula2>9999999999</formula2>
    </dataValidation>
    <dataValidation type="list" imeMode="halfAlpha" allowBlank="1" showInputMessage="1" showErrorMessage="1" error="リストから選択してください" sqref="O360" xr:uid="{EB368AB1-8E3F-4003-B3C7-2B41DE874AE0}">
      <formula1>"○,　"</formula1>
    </dataValidation>
    <dataValidation type="list" imeMode="halfAlpha" allowBlank="1" showInputMessage="1" showErrorMessage="1" error="リストから選択してください" sqref="P360" xr:uid="{CE54AC46-2580-4219-B244-EFFB113781EC}">
      <formula1>"○,　"</formula1>
    </dataValidation>
    <dataValidation type="whole" imeMode="halfAlpha" allowBlank="1" showInputMessage="1" showErrorMessage="1" error="有効な数字を入力してください。10兆円以上になる場合は、9,999,999,999と入力してください" sqref="Q360:R360" xr:uid="{B7348883-C29B-45D8-AF25-1183E4922AC0}">
      <formula1>-9999999999</formula1>
      <formula2>9999999999</formula2>
    </dataValidation>
    <dataValidation type="list" imeMode="halfAlpha" allowBlank="1" showInputMessage="1" showErrorMessage="1" error="リストから選択してください" sqref="O361" xr:uid="{E2AA6352-4710-468E-8EBF-1B151F28D5C4}">
      <formula1>"○,　"</formula1>
    </dataValidation>
    <dataValidation type="list" imeMode="halfAlpha" allowBlank="1" showInputMessage="1" showErrorMessage="1" error="リストから選択してください" sqref="P361" xr:uid="{C20C14BD-E83A-4074-9A96-0485E090E105}">
      <formula1>"○,　"</formula1>
    </dataValidation>
    <dataValidation type="whole" imeMode="halfAlpha" allowBlank="1" showInputMessage="1" showErrorMessage="1" error="有効な数字を入力してください。10兆円以上になる場合は、9,999,999,999と入力してください" sqref="Q361:R361" xr:uid="{07118F50-EEDF-4F1F-959F-385DFF53BAC9}">
      <formula1>-9999999999</formula1>
      <formula2>9999999999</formula2>
    </dataValidation>
    <dataValidation type="list" imeMode="halfAlpha" allowBlank="1" showInputMessage="1" showErrorMessage="1" error="リストから選択してください" sqref="O362" xr:uid="{8716773D-08BA-4A8B-A2D3-19D55AFC29DB}">
      <formula1>"○,　"</formula1>
    </dataValidation>
    <dataValidation type="list" imeMode="halfAlpha" allowBlank="1" showInputMessage="1" showErrorMessage="1" error="リストから選択してください" sqref="P362" xr:uid="{73F1948E-55AB-4094-A0D3-16208B01C074}">
      <formula1>"○,　"</formula1>
    </dataValidation>
    <dataValidation type="whole" imeMode="halfAlpha" allowBlank="1" showInputMessage="1" showErrorMessage="1" error="有効な数字を入力してください。10兆円以上になる場合は、9,999,999,999と入力してください" sqref="Q362:R362" xr:uid="{E8153EAE-6C79-403C-987E-64E44D46332A}">
      <formula1>-9999999999</formula1>
      <formula2>9999999999</formula2>
    </dataValidation>
    <dataValidation type="list" imeMode="halfAlpha" allowBlank="1" showInputMessage="1" showErrorMessage="1" error="リストから選択してください" sqref="O363" xr:uid="{DA72A115-AC24-45C7-B564-40BBE3B90168}">
      <formula1>"○,　"</formula1>
    </dataValidation>
    <dataValidation type="list" imeMode="halfAlpha" allowBlank="1" showInputMessage="1" showErrorMessage="1" error="リストから選択してください" sqref="P363" xr:uid="{2FD366AD-4B81-4829-ADF1-A6C3365E1B73}">
      <formula1>"○,　"</formula1>
    </dataValidation>
    <dataValidation type="whole" imeMode="halfAlpha" allowBlank="1" showInputMessage="1" showErrorMessage="1" error="有効な数字を入力してください。10兆円以上になる場合は、9,999,999,999と入力してください" sqref="Q363:R363" xr:uid="{7FDE0347-1C45-4EF3-B3D9-BB03EEB310C6}">
      <formula1>-9999999999</formula1>
      <formula2>9999999999</formula2>
    </dataValidation>
    <dataValidation type="list" imeMode="halfAlpha" allowBlank="1" showInputMessage="1" showErrorMessage="1" error="リストから選択してください" sqref="O364" xr:uid="{9EA60A23-2EAF-467A-BF68-7FBB3D53143F}">
      <formula1>"○,　"</formula1>
    </dataValidation>
    <dataValidation type="list" imeMode="halfAlpha" allowBlank="1" showInputMessage="1" showErrorMessage="1" error="リストから選択してください" sqref="P364" xr:uid="{BF82454F-D8B2-4099-BBB6-83D873D84231}">
      <formula1>"○,　"</formula1>
    </dataValidation>
    <dataValidation type="whole" imeMode="halfAlpha" allowBlank="1" showInputMessage="1" showErrorMessage="1" error="有効な数字を入力してください。10兆円以上になる場合は、9,999,999,999と入力してください" sqref="Q364:R364" xr:uid="{A57F4D73-2B27-4301-9D05-9CD9E5E8B31A}">
      <formula1>-9999999999</formula1>
      <formula2>9999999999</formula2>
    </dataValidation>
    <dataValidation type="list" imeMode="halfAlpha" allowBlank="1" showInputMessage="1" showErrorMessage="1" error="リストから選択してください" sqref="O365" xr:uid="{FA999B30-BCC9-49F6-B317-EE3E8DAD8129}">
      <formula1>"○,　"</formula1>
    </dataValidation>
    <dataValidation type="list" imeMode="halfAlpha" allowBlank="1" showInputMessage="1" showErrorMessage="1" error="リストから選択してください" sqref="P365" xr:uid="{86EDDA4D-0C5B-46D5-BB1E-6A956466AA8C}">
      <formula1>"○,　"</formula1>
    </dataValidation>
    <dataValidation type="whole" imeMode="halfAlpha" allowBlank="1" showInputMessage="1" showErrorMessage="1" error="有効な数字を入力してください。10兆円以上になる場合は、9,999,999,999と入力してください" sqref="Q365:R365" xr:uid="{33FAE2AF-DC5D-44A8-A0B1-79493E715843}">
      <formula1>-9999999999</formula1>
      <formula2>9999999999</formula2>
    </dataValidation>
    <dataValidation type="list" imeMode="halfAlpha" allowBlank="1" showInputMessage="1" showErrorMessage="1" error="リストから選択してください" sqref="O366" xr:uid="{0C102A96-97B5-4F1B-A52C-660D92497A67}">
      <formula1>"○,　"</formula1>
    </dataValidation>
    <dataValidation type="list" imeMode="halfAlpha" allowBlank="1" showInputMessage="1" showErrorMessage="1" error="リストから選択してください" sqref="P366" xr:uid="{5E1775C7-F340-4227-892F-9CECB8CC680E}">
      <formula1>"○,　"</formula1>
    </dataValidation>
    <dataValidation type="whole" imeMode="halfAlpha" allowBlank="1" showInputMessage="1" showErrorMessage="1" error="有効な数字を入力してください。10兆円以上になる場合は、9,999,999,999と入力してください" sqref="Q366:R366" xr:uid="{94A423C0-3060-4211-864C-FB7812D515AC}">
      <formula1>-9999999999</formula1>
      <formula2>9999999999</formula2>
    </dataValidation>
    <dataValidation type="list" imeMode="halfAlpha" allowBlank="1" showInputMessage="1" showErrorMessage="1" error="リストから選択してください" sqref="O367" xr:uid="{A5FF0BBE-FC1D-4E55-8243-8E96B42DDC7D}">
      <formula1>"○,　"</formula1>
    </dataValidation>
    <dataValidation type="list" imeMode="halfAlpha" allowBlank="1" showInputMessage="1" showErrorMessage="1" error="リストから選択してください" sqref="P367" xr:uid="{6FCD28EE-4CD2-4514-BEF3-2EBE85FB5F40}">
      <formula1>"○,　"</formula1>
    </dataValidation>
    <dataValidation type="whole" imeMode="halfAlpha" allowBlank="1" showInputMessage="1" showErrorMessage="1" error="有効な数字を入力してください。10兆円以上になる場合は、9,999,999,999と入力してください" sqref="Q367:R367" xr:uid="{4D018690-105E-42B7-BAD0-5374869DB58C}">
      <formula1>-9999999999</formula1>
      <formula2>9999999999</formula2>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69"/>
  </cols>
  <sheetData>
    <row r="1" spans="1:1" x14ac:dyDescent="0.15">
      <c r="A1" s="16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9" t="str">
        <f>"@神奈川県@和歌山県@鹿児島県@"</f>
        <v>@神奈川県@和歌山県@鹿児島県@</v>
      </c>
    </row>
    <row r="3" spans="1:1" x14ac:dyDescent="0.15">
      <c r="A3" s="169" t="s">
        <v>165</v>
      </c>
    </row>
    <row r="4" spans="1:1" x14ac:dyDescent="0.15">
      <c r="A4" s="169" t="s">
        <v>166</v>
      </c>
    </row>
  </sheetData>
  <sheetProtection algorithmName="SHA-512" hashValue="t1M1JtnpkV6UVzOA8mW1ftGg+UPrR2ZfTK92VuRa0tSuiPF3Y+yX7pVNR57finiHp5HiYqK16Uc1gKHc1b8SuA==" saltValue="PXS6Zl4xExSbP+DFqhyaG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2022-07-15T00:22:40Z</cp:lastPrinted>
  <dcterms:created xsi:type="dcterms:W3CDTF">2018-07-20T07:50:20Z</dcterms:created>
  <dcterms:modified xsi:type="dcterms:W3CDTF">2025-03-10T05:05:21Z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